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T:\31-100 Prodin\VÝROBA\2020\161_Orel\9_Soutěž realizace\20221121_Dotazy a reakce\"/>
    </mc:Choice>
  </mc:AlternateContent>
  <xr:revisionPtr revIDLastSave="0" documentId="13_ncr:1_{3A6AF15B-2B18-43EF-8B57-7888E5D415A3}" xr6:coauthVersionLast="47" xr6:coauthVersionMax="47" xr10:uidLastSave="{00000000-0000-0000-0000-000000000000}"/>
  <bookViews>
    <workbookView xWindow="23450" yWindow="-7540" windowWidth="28800" windowHeight="15990" activeTab="2" xr2:uid="{00000000-000D-0000-FFFF-FFFF00000000}"/>
  </bookViews>
  <sheets>
    <sheet name="Rekapitulace" sheetId="1" r:id="rId1"/>
    <sheet name="D.1.1_D.1.1.3_PS 11-01-31" sheetId="2" r:id="rId2"/>
    <sheet name="D.1.2_D.1.2.2_PS 11-02-21" sheetId="3" r:id="rId3"/>
    <sheet name="D.1.2_D.1.2.2_PS 11-02-91" sheetId="4" r:id="rId4"/>
    <sheet name="D.1.3_D.1.3.1_PS 11-03-11" sheetId="5" r:id="rId5"/>
    <sheet name="D.2.1_D.2.1.1_SO 11-10-01" sheetId="6" r:id="rId6"/>
    <sheet name="D.2.1_D.2.1.1_SO 11-14-01" sheetId="7" r:id="rId7"/>
    <sheet name="D.2.1_D.2.1.2_SO 11-12-01" sheetId="8" r:id="rId8"/>
    <sheet name="1_D.2.1.5_D.2.1.5.1_SO 11-30-11" sheetId="9" r:id="rId9"/>
    <sheet name="D.2.2_D.2.2.2_SO 11-75-01" sheetId="10" r:id="rId10"/>
    <sheet name="D.2.2_D.2.2.4_SO 11-77-01" sheetId="11" r:id="rId11"/>
    <sheet name="3_D.2.3.6_D.2.3.6.1_SO 11-86-01" sheetId="12" r:id="rId12"/>
    <sheet name="D.2.4_SO 90-90" sheetId="13" r:id="rId13"/>
    <sheet name="D.2.4_SO 98-98" sheetId="18" r:id="rId14"/>
    <sheet name="List1" sheetId="15" r:id="rId15"/>
    <sheet name="List2" sheetId="16" r:id="rId16"/>
    <sheet name="List3" sheetId="17" r:id="rId17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6" i="3" l="1"/>
  <c r="O181" i="3"/>
  <c r="O177" i="3"/>
  <c r="O173" i="3"/>
  <c r="O169" i="3"/>
  <c r="O165" i="3"/>
  <c r="O161" i="3"/>
  <c r="O157" i="3"/>
  <c r="O153" i="3"/>
  <c r="O149" i="3"/>
  <c r="O145" i="3"/>
  <c r="I181" i="3"/>
  <c r="I177" i="3"/>
  <c r="I173" i="3"/>
  <c r="I169" i="3"/>
  <c r="I165" i="3"/>
  <c r="I161" i="3"/>
  <c r="I157" i="3"/>
  <c r="I153" i="3"/>
  <c r="R9" i="18"/>
  <c r="Q9" i="18"/>
  <c r="I154" i="9"/>
  <c r="O154" i="9" s="1"/>
  <c r="I150" i="9"/>
  <c r="O150" i="9" l="1"/>
  <c r="I149" i="3"/>
  <c r="I145" i="3"/>
  <c r="I159" i="9" l="1"/>
  <c r="O159" i="9" l="1"/>
  <c r="I42" i="18"/>
  <c r="O42" i="18" s="1"/>
  <c r="I38" i="18"/>
  <c r="O38" i="18" s="1"/>
  <c r="I34" i="18"/>
  <c r="O34" i="18" s="1"/>
  <c r="I30" i="18"/>
  <c r="O30" i="18" s="1"/>
  <c r="I26" i="18"/>
  <c r="O26" i="18" s="1"/>
  <c r="I22" i="18"/>
  <c r="O22" i="18" s="1"/>
  <c r="I18" i="18"/>
  <c r="O18" i="18" s="1"/>
  <c r="I14" i="18"/>
  <c r="O14" i="18" s="1"/>
  <c r="I10" i="18"/>
  <c r="I9" i="18" l="1"/>
  <c r="O10" i="18"/>
  <c r="O9" i="18" s="1"/>
  <c r="O2" i="18" s="1"/>
  <c r="D29" i="1" s="1"/>
  <c r="I30" i="13"/>
  <c r="O30" i="13" s="1"/>
  <c r="I26" i="13"/>
  <c r="O26" i="13" s="1"/>
  <c r="I22" i="13"/>
  <c r="O22" i="13" s="1"/>
  <c r="I18" i="13"/>
  <c r="O18" i="13" s="1"/>
  <c r="I14" i="13"/>
  <c r="O14" i="13" s="1"/>
  <c r="I10" i="13"/>
  <c r="O10" i="13" s="1"/>
  <c r="I287" i="12"/>
  <c r="O287" i="12" s="1"/>
  <c r="R286" i="12" s="1"/>
  <c r="O286" i="12" s="1"/>
  <c r="I282" i="12"/>
  <c r="O282" i="12" s="1"/>
  <c r="I278" i="12"/>
  <c r="O278" i="12" s="1"/>
  <c r="I274" i="12"/>
  <c r="O274" i="12" s="1"/>
  <c r="I270" i="12"/>
  <c r="O270" i="12" s="1"/>
  <c r="I265" i="12"/>
  <c r="Q264" i="12" s="1"/>
  <c r="I264" i="12" s="1"/>
  <c r="I260" i="12"/>
  <c r="O260" i="12" s="1"/>
  <c r="I256" i="12"/>
  <c r="O256" i="12" s="1"/>
  <c r="I252" i="12"/>
  <c r="O252" i="12" s="1"/>
  <c r="I248" i="12"/>
  <c r="O248" i="12" s="1"/>
  <c r="I244" i="12"/>
  <c r="O244" i="12" s="1"/>
  <c r="I240" i="12"/>
  <c r="O240" i="12" s="1"/>
  <c r="I236" i="12"/>
  <c r="O236" i="12" s="1"/>
  <c r="I232" i="12"/>
  <c r="O232" i="12" s="1"/>
  <c r="I227" i="12"/>
  <c r="O227" i="12" s="1"/>
  <c r="I223" i="12"/>
  <c r="O223" i="12" s="1"/>
  <c r="I218" i="12"/>
  <c r="O218" i="12" s="1"/>
  <c r="I214" i="12"/>
  <c r="O214" i="12" s="1"/>
  <c r="I210" i="12"/>
  <c r="O210" i="12" s="1"/>
  <c r="I206" i="12"/>
  <c r="O206" i="12" s="1"/>
  <c r="I202" i="12"/>
  <c r="I198" i="12"/>
  <c r="O198" i="12" s="1"/>
  <c r="I194" i="12"/>
  <c r="O194" i="12" s="1"/>
  <c r="I189" i="12"/>
  <c r="O189" i="12" s="1"/>
  <c r="R188" i="12" s="1"/>
  <c r="O188" i="12" s="1"/>
  <c r="Q188" i="12"/>
  <c r="I188" i="12" s="1"/>
  <c r="I184" i="12"/>
  <c r="O184" i="12" s="1"/>
  <c r="R183" i="12" s="1"/>
  <c r="O183" i="12" s="1"/>
  <c r="I179" i="12"/>
  <c r="Q178" i="12" s="1"/>
  <c r="I178" i="12" s="1"/>
  <c r="I174" i="12"/>
  <c r="O174" i="12" s="1"/>
  <c r="R173" i="12" s="1"/>
  <c r="O173" i="12" s="1"/>
  <c r="I169" i="12"/>
  <c r="O169" i="12" s="1"/>
  <c r="R168" i="12" s="1"/>
  <c r="O168" i="12" s="1"/>
  <c r="O164" i="12"/>
  <c r="R163" i="12" s="1"/>
  <c r="O163" i="12" s="1"/>
  <c r="I164" i="12"/>
  <c r="Q163" i="12" s="1"/>
  <c r="I163" i="12" s="1"/>
  <c r="I159" i="12"/>
  <c r="O159" i="12" s="1"/>
  <c r="R158" i="12" s="1"/>
  <c r="O158" i="12" s="1"/>
  <c r="I154" i="12"/>
  <c r="O154" i="12" s="1"/>
  <c r="R153" i="12" s="1"/>
  <c r="O153" i="12" s="1"/>
  <c r="I149" i="12"/>
  <c r="O149" i="12" s="1"/>
  <c r="R148" i="12" s="1"/>
  <c r="O148" i="12" s="1"/>
  <c r="I144" i="12"/>
  <c r="Q143" i="12" s="1"/>
  <c r="I143" i="12" s="1"/>
  <c r="I139" i="12"/>
  <c r="O139" i="12" s="1"/>
  <c r="R138" i="12" s="1"/>
  <c r="O138" i="12" s="1"/>
  <c r="I134" i="12"/>
  <c r="O134" i="12" s="1"/>
  <c r="I130" i="12"/>
  <c r="O130" i="12" s="1"/>
  <c r="I125" i="12"/>
  <c r="O125" i="12" s="1"/>
  <c r="I121" i="12"/>
  <c r="Q120" i="12" s="1"/>
  <c r="I120" i="12" s="1"/>
  <c r="I116" i="12"/>
  <c r="O116" i="12" s="1"/>
  <c r="R115" i="12" s="1"/>
  <c r="O115" i="12" s="1"/>
  <c r="I111" i="12"/>
  <c r="O111" i="12" s="1"/>
  <c r="R110" i="12" s="1"/>
  <c r="O110" i="12" s="1"/>
  <c r="I106" i="12"/>
  <c r="O106" i="12" s="1"/>
  <c r="I102" i="12"/>
  <c r="O102" i="12" s="1"/>
  <c r="I98" i="12"/>
  <c r="O98" i="12" s="1"/>
  <c r="I93" i="12"/>
  <c r="O93" i="12" s="1"/>
  <c r="I89" i="12"/>
  <c r="O89" i="12" s="1"/>
  <c r="I85" i="12"/>
  <c r="O85" i="12" s="1"/>
  <c r="I81" i="12"/>
  <c r="I76" i="12"/>
  <c r="O76" i="12" s="1"/>
  <c r="R75" i="12" s="1"/>
  <c r="O75" i="12" s="1"/>
  <c r="I71" i="12"/>
  <c r="O71" i="12" s="1"/>
  <c r="R70" i="12" s="1"/>
  <c r="O70" i="12" s="1"/>
  <c r="I66" i="12"/>
  <c r="O66" i="12" s="1"/>
  <c r="I62" i="12"/>
  <c r="O62" i="12" s="1"/>
  <c r="I57" i="12"/>
  <c r="O57" i="12" s="1"/>
  <c r="R56" i="12" s="1"/>
  <c r="O56" i="12" s="1"/>
  <c r="I52" i="12"/>
  <c r="O52" i="12" s="1"/>
  <c r="R51" i="12" s="1"/>
  <c r="O51" i="12" s="1"/>
  <c r="I47" i="12"/>
  <c r="O47" i="12" s="1"/>
  <c r="R46" i="12" s="1"/>
  <c r="O46" i="12" s="1"/>
  <c r="Q46" i="12"/>
  <c r="I46" i="12" s="1"/>
  <c r="I42" i="12"/>
  <c r="O42" i="12" s="1"/>
  <c r="I38" i="12"/>
  <c r="O38" i="12" s="1"/>
  <c r="I34" i="12"/>
  <c r="I29" i="12"/>
  <c r="O29" i="12" s="1"/>
  <c r="I25" i="12"/>
  <c r="O25" i="12" s="1"/>
  <c r="I21" i="12"/>
  <c r="O21" i="12" s="1"/>
  <c r="I17" i="12"/>
  <c r="O17" i="12" s="1"/>
  <c r="I12" i="12"/>
  <c r="O12" i="12" s="1"/>
  <c r="R11" i="12" s="1"/>
  <c r="O11" i="12" s="1"/>
  <c r="I27" i="11"/>
  <c r="O27" i="11" s="1"/>
  <c r="I23" i="11"/>
  <c r="O23" i="11" s="1"/>
  <c r="I19" i="11"/>
  <c r="O19" i="11" s="1"/>
  <c r="I15" i="11"/>
  <c r="O15" i="11" s="1"/>
  <c r="I11" i="11"/>
  <c r="O11" i="11" s="1"/>
  <c r="I112" i="10"/>
  <c r="O112" i="10" s="1"/>
  <c r="I108" i="10"/>
  <c r="O108" i="10" s="1"/>
  <c r="I104" i="10"/>
  <c r="O104" i="10" s="1"/>
  <c r="I100" i="10"/>
  <c r="O100" i="10" s="1"/>
  <c r="I95" i="10"/>
  <c r="O95" i="10" s="1"/>
  <c r="I91" i="10"/>
  <c r="I87" i="10"/>
  <c r="O87" i="10" s="1"/>
  <c r="I83" i="10"/>
  <c r="O83" i="10" s="1"/>
  <c r="I79" i="10"/>
  <c r="O79" i="10" s="1"/>
  <c r="I74" i="10"/>
  <c r="O74" i="10" s="1"/>
  <c r="I70" i="10"/>
  <c r="O70" i="10" s="1"/>
  <c r="I66" i="10"/>
  <c r="O66" i="10" s="1"/>
  <c r="I61" i="10"/>
  <c r="O61" i="10" s="1"/>
  <c r="I57" i="10"/>
  <c r="O57" i="10" s="1"/>
  <c r="I53" i="10"/>
  <c r="O53" i="10" s="1"/>
  <c r="I49" i="10"/>
  <c r="O49" i="10" s="1"/>
  <c r="I45" i="10"/>
  <c r="O45" i="10" s="1"/>
  <c r="I40" i="10"/>
  <c r="O40" i="10" s="1"/>
  <c r="I36" i="10"/>
  <c r="O36" i="10" s="1"/>
  <c r="I32" i="10"/>
  <c r="O32" i="10" s="1"/>
  <c r="I28" i="10"/>
  <c r="O28" i="10" s="1"/>
  <c r="I24" i="10"/>
  <c r="O24" i="10" s="1"/>
  <c r="I19" i="10"/>
  <c r="O19" i="10" s="1"/>
  <c r="I15" i="10"/>
  <c r="O15" i="10" s="1"/>
  <c r="I11" i="10"/>
  <c r="I188" i="9"/>
  <c r="O188" i="9" s="1"/>
  <c r="R187" i="9" s="1"/>
  <c r="O187" i="9" s="1"/>
  <c r="I183" i="9"/>
  <c r="O183" i="9" s="1"/>
  <c r="I179" i="9"/>
  <c r="O179" i="9" s="1"/>
  <c r="I175" i="9"/>
  <c r="O175" i="9" s="1"/>
  <c r="I171" i="9"/>
  <c r="O171" i="9" s="1"/>
  <c r="I167" i="9"/>
  <c r="O167" i="9" s="1"/>
  <c r="I163" i="9"/>
  <c r="I146" i="9"/>
  <c r="O146" i="9" s="1"/>
  <c r="I142" i="9"/>
  <c r="O142" i="9" s="1"/>
  <c r="I138" i="9"/>
  <c r="O138" i="9" s="1"/>
  <c r="I134" i="9"/>
  <c r="O134" i="9" s="1"/>
  <c r="I130" i="9"/>
  <c r="O130" i="9" s="1"/>
  <c r="I126" i="9"/>
  <c r="O126" i="9" s="1"/>
  <c r="I122" i="9"/>
  <c r="O122" i="9" s="1"/>
  <c r="I118" i="9"/>
  <c r="O118" i="9" s="1"/>
  <c r="I114" i="9"/>
  <c r="O114" i="9" s="1"/>
  <c r="I110" i="9"/>
  <c r="O110" i="9" s="1"/>
  <c r="I106" i="9"/>
  <c r="O106" i="9" s="1"/>
  <c r="I102" i="9"/>
  <c r="O102" i="9" s="1"/>
  <c r="I98" i="9"/>
  <c r="O98" i="9" s="1"/>
  <c r="I94" i="9"/>
  <c r="O94" i="9" s="1"/>
  <c r="I90" i="9"/>
  <c r="O90" i="9" s="1"/>
  <c r="I86" i="9"/>
  <c r="O86" i="9" s="1"/>
  <c r="I82" i="9"/>
  <c r="O82" i="9" s="1"/>
  <c r="I78" i="9"/>
  <c r="O78" i="9" s="1"/>
  <c r="I74" i="9"/>
  <c r="O74" i="9" s="1"/>
  <c r="I70" i="9"/>
  <c r="O70" i="9" s="1"/>
  <c r="I66" i="9"/>
  <c r="O66" i="9" s="1"/>
  <c r="I62" i="9"/>
  <c r="O62" i="9" s="1"/>
  <c r="I58" i="9"/>
  <c r="O58" i="9" s="1"/>
  <c r="I54" i="9"/>
  <c r="O54" i="9" s="1"/>
  <c r="I50" i="9"/>
  <c r="O50" i="9" s="1"/>
  <c r="I46" i="9"/>
  <c r="O46" i="9" s="1"/>
  <c r="I42" i="9"/>
  <c r="O42" i="9" s="1"/>
  <c r="I38" i="9"/>
  <c r="I33" i="9"/>
  <c r="O33" i="9" s="1"/>
  <c r="I29" i="9"/>
  <c r="O29" i="9" s="1"/>
  <c r="I24" i="9"/>
  <c r="O24" i="9" s="1"/>
  <c r="I20" i="9"/>
  <c r="O20" i="9" s="1"/>
  <c r="I16" i="9"/>
  <c r="O16" i="9" s="1"/>
  <c r="I12" i="9"/>
  <c r="I266" i="8"/>
  <c r="O266" i="8" s="1"/>
  <c r="I262" i="8"/>
  <c r="O262" i="8" s="1"/>
  <c r="I258" i="8"/>
  <c r="O258" i="8" s="1"/>
  <c r="I254" i="8"/>
  <c r="O254" i="8" s="1"/>
  <c r="I250" i="8"/>
  <c r="O250" i="8" s="1"/>
  <c r="I246" i="8"/>
  <c r="O246" i="8" s="1"/>
  <c r="I242" i="8"/>
  <c r="O242" i="8" s="1"/>
  <c r="I238" i="8"/>
  <c r="O238" i="8" s="1"/>
  <c r="I234" i="8"/>
  <c r="O234" i="8" s="1"/>
  <c r="I230" i="8"/>
  <c r="O230" i="8" s="1"/>
  <c r="I226" i="8"/>
  <c r="O226" i="8" s="1"/>
  <c r="I222" i="8"/>
  <c r="O222" i="8" s="1"/>
  <c r="I218" i="8"/>
  <c r="O218" i="8" s="1"/>
  <c r="I214" i="8"/>
  <c r="O214" i="8" s="1"/>
  <c r="I210" i="8"/>
  <c r="O210" i="8" s="1"/>
  <c r="I205" i="8"/>
  <c r="O205" i="8" s="1"/>
  <c r="I201" i="8"/>
  <c r="O201" i="8" s="1"/>
  <c r="R200" i="8" s="1"/>
  <c r="O200" i="8" s="1"/>
  <c r="I196" i="8"/>
  <c r="O196" i="8" s="1"/>
  <c r="I192" i="8"/>
  <c r="O192" i="8" s="1"/>
  <c r="I188" i="8"/>
  <c r="O188" i="8" s="1"/>
  <c r="I184" i="8"/>
  <c r="O184" i="8" s="1"/>
  <c r="I180" i="8"/>
  <c r="O180" i="8" s="1"/>
  <c r="I176" i="8"/>
  <c r="O176" i="8" s="1"/>
  <c r="I172" i="8"/>
  <c r="O172" i="8" s="1"/>
  <c r="I168" i="8"/>
  <c r="I164" i="8"/>
  <c r="O164" i="8" s="1"/>
  <c r="I160" i="8"/>
  <c r="O160" i="8" s="1"/>
  <c r="I156" i="8"/>
  <c r="O156" i="8" s="1"/>
  <c r="I151" i="8"/>
  <c r="O151" i="8" s="1"/>
  <c r="I147" i="8"/>
  <c r="O147" i="8" s="1"/>
  <c r="I143" i="8"/>
  <c r="O143" i="8" s="1"/>
  <c r="I139" i="8"/>
  <c r="O139" i="8" s="1"/>
  <c r="I135" i="8"/>
  <c r="O135" i="8" s="1"/>
  <c r="I131" i="8"/>
  <c r="O131" i="8" s="1"/>
  <c r="I127" i="8"/>
  <c r="O127" i="8" s="1"/>
  <c r="I123" i="8"/>
  <c r="O123" i="8" s="1"/>
  <c r="I118" i="8"/>
  <c r="O118" i="8" s="1"/>
  <c r="I114" i="8"/>
  <c r="O114" i="8" s="1"/>
  <c r="I110" i="8"/>
  <c r="O110" i="8" s="1"/>
  <c r="I105" i="8"/>
  <c r="O105" i="8" s="1"/>
  <c r="I101" i="8"/>
  <c r="O101" i="8" s="1"/>
  <c r="I97" i="8"/>
  <c r="O97" i="8" s="1"/>
  <c r="I92" i="8"/>
  <c r="O92" i="8" s="1"/>
  <c r="I88" i="8"/>
  <c r="O88" i="8" s="1"/>
  <c r="I84" i="8"/>
  <c r="O84" i="8" s="1"/>
  <c r="I80" i="8"/>
  <c r="O80" i="8" s="1"/>
  <c r="I76" i="8"/>
  <c r="O76" i="8" s="1"/>
  <c r="I72" i="8"/>
  <c r="O72" i="8" s="1"/>
  <c r="I68" i="8"/>
  <c r="O68" i="8" s="1"/>
  <c r="I64" i="8"/>
  <c r="O64" i="8" s="1"/>
  <c r="I60" i="8"/>
  <c r="O60" i="8" s="1"/>
  <c r="I56" i="8"/>
  <c r="O56" i="8" s="1"/>
  <c r="I52" i="8"/>
  <c r="O52" i="8" s="1"/>
  <c r="I48" i="8"/>
  <c r="O48" i="8" s="1"/>
  <c r="I44" i="8"/>
  <c r="O44" i="8" s="1"/>
  <c r="I40" i="8"/>
  <c r="O40" i="8" s="1"/>
  <c r="I36" i="8"/>
  <c r="O36" i="8" s="1"/>
  <c r="I32" i="8"/>
  <c r="O32" i="8" s="1"/>
  <c r="I27" i="8"/>
  <c r="O27" i="8" s="1"/>
  <c r="I23" i="8"/>
  <c r="O23" i="8" s="1"/>
  <c r="I19" i="8"/>
  <c r="O19" i="8" s="1"/>
  <c r="I15" i="8"/>
  <c r="O15" i="8" s="1"/>
  <c r="I11" i="8"/>
  <c r="I27" i="7"/>
  <c r="O27" i="7" s="1"/>
  <c r="I23" i="7"/>
  <c r="O23" i="7" s="1"/>
  <c r="I19" i="7"/>
  <c r="O19" i="7" s="1"/>
  <c r="I15" i="7"/>
  <c r="O15" i="7" s="1"/>
  <c r="I11" i="7"/>
  <c r="O11" i="7" s="1"/>
  <c r="O30" i="6"/>
  <c r="R29" i="6" s="1"/>
  <c r="O29" i="6" s="1"/>
  <c r="O25" i="6"/>
  <c r="O16" i="6"/>
  <c r="R15" i="6" s="1"/>
  <c r="O15" i="6" s="1"/>
  <c r="I11" i="6"/>
  <c r="O11" i="6" s="1"/>
  <c r="R10" i="6" s="1"/>
  <c r="O10" i="6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3" i="5"/>
  <c r="O23" i="5" s="1"/>
  <c r="I19" i="5"/>
  <c r="I15" i="5"/>
  <c r="O15" i="5" s="1"/>
  <c r="I11" i="5"/>
  <c r="O11" i="5" s="1"/>
  <c r="I263" i="4"/>
  <c r="O263" i="4" s="1"/>
  <c r="I259" i="4"/>
  <c r="O259" i="4" s="1"/>
  <c r="I255" i="4"/>
  <c r="O255" i="4" s="1"/>
  <c r="I251" i="4"/>
  <c r="O251" i="4" s="1"/>
  <c r="I247" i="4"/>
  <c r="O247" i="4" s="1"/>
  <c r="I243" i="4"/>
  <c r="O243" i="4" s="1"/>
  <c r="I239" i="4"/>
  <c r="O239" i="4" s="1"/>
  <c r="I235" i="4"/>
  <c r="O235" i="4" s="1"/>
  <c r="I231" i="4"/>
  <c r="O231" i="4" s="1"/>
  <c r="I227" i="4"/>
  <c r="O227" i="4" s="1"/>
  <c r="I223" i="4"/>
  <c r="O223" i="4" s="1"/>
  <c r="I219" i="4"/>
  <c r="O219" i="4" s="1"/>
  <c r="I215" i="4"/>
  <c r="O215" i="4" s="1"/>
  <c r="I211" i="4"/>
  <c r="O211" i="4" s="1"/>
  <c r="I207" i="4"/>
  <c r="O207" i="4" s="1"/>
  <c r="I203" i="4"/>
  <c r="O203" i="4" s="1"/>
  <c r="I199" i="4"/>
  <c r="O199" i="4" s="1"/>
  <c r="I195" i="4"/>
  <c r="O195" i="4" s="1"/>
  <c r="I191" i="4"/>
  <c r="O191" i="4" s="1"/>
  <c r="I187" i="4"/>
  <c r="O187" i="4" s="1"/>
  <c r="I183" i="4"/>
  <c r="O183" i="4" s="1"/>
  <c r="I179" i="4"/>
  <c r="O179" i="4" s="1"/>
  <c r="I175" i="4"/>
  <c r="O175" i="4" s="1"/>
  <c r="I171" i="4"/>
  <c r="O171" i="4" s="1"/>
  <c r="I167" i="4"/>
  <c r="O167" i="4" s="1"/>
  <c r="I163" i="4"/>
  <c r="O163" i="4" s="1"/>
  <c r="I159" i="4"/>
  <c r="O159" i="4" s="1"/>
  <c r="I155" i="4"/>
  <c r="O155" i="4" s="1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O127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4" i="4"/>
  <c r="O94" i="4" s="1"/>
  <c r="I90" i="4"/>
  <c r="O90" i="4" s="1"/>
  <c r="I86" i="4"/>
  <c r="I81" i="4"/>
  <c r="O81" i="4" s="1"/>
  <c r="I77" i="4"/>
  <c r="O77" i="4" s="1"/>
  <c r="I73" i="4"/>
  <c r="O73" i="4" s="1"/>
  <c r="I69" i="4"/>
  <c r="O69" i="4" s="1"/>
  <c r="I65" i="4"/>
  <c r="O65" i="4" s="1"/>
  <c r="I61" i="4"/>
  <c r="O61" i="4" s="1"/>
  <c r="I57" i="4"/>
  <c r="O57" i="4" s="1"/>
  <c r="I52" i="4"/>
  <c r="O52" i="4" s="1"/>
  <c r="I48" i="4"/>
  <c r="O48" i="4" s="1"/>
  <c r="I44" i="4"/>
  <c r="O44" i="4" s="1"/>
  <c r="I40" i="4"/>
  <c r="O40" i="4" s="1"/>
  <c r="I36" i="4"/>
  <c r="I32" i="4"/>
  <c r="O32" i="4" s="1"/>
  <c r="I28" i="4"/>
  <c r="O28" i="4" s="1"/>
  <c r="I23" i="4"/>
  <c r="O23" i="4" s="1"/>
  <c r="I19" i="4"/>
  <c r="O19" i="4" s="1"/>
  <c r="I15" i="4"/>
  <c r="O15" i="4" s="1"/>
  <c r="I11" i="4"/>
  <c r="I141" i="3"/>
  <c r="O141" i="3" s="1"/>
  <c r="I137" i="3"/>
  <c r="O137" i="3" s="1"/>
  <c r="I133" i="3"/>
  <c r="O133" i="3" s="1"/>
  <c r="I129" i="3"/>
  <c r="O129" i="3" s="1"/>
  <c r="I125" i="3"/>
  <c r="O125" i="3" s="1"/>
  <c r="I121" i="3"/>
  <c r="O121" i="3" s="1"/>
  <c r="I117" i="3"/>
  <c r="O117" i="3" s="1"/>
  <c r="I113" i="3"/>
  <c r="O113" i="3" s="1"/>
  <c r="I109" i="3"/>
  <c r="O109" i="3" s="1"/>
  <c r="I105" i="3"/>
  <c r="O105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O49" i="3" s="1"/>
  <c r="I45" i="3"/>
  <c r="I41" i="3"/>
  <c r="O41" i="3" s="1"/>
  <c r="I37" i="3"/>
  <c r="I32" i="3"/>
  <c r="O32" i="3" s="1"/>
  <c r="I28" i="3"/>
  <c r="O28" i="3" s="1"/>
  <c r="I24" i="3"/>
  <c r="O24" i="3" s="1"/>
  <c r="I19" i="3"/>
  <c r="O19" i="3" s="1"/>
  <c r="I15" i="3"/>
  <c r="O15" i="3" s="1"/>
  <c r="I11" i="3"/>
  <c r="I27" i="2"/>
  <c r="O27" i="2" s="1"/>
  <c r="I23" i="2"/>
  <c r="O23" i="2" s="1"/>
  <c r="I19" i="2"/>
  <c r="O19" i="2" s="1"/>
  <c r="I15" i="2"/>
  <c r="O15" i="2" s="1"/>
  <c r="I11" i="2"/>
  <c r="I3" i="18" l="1"/>
  <c r="C29" i="1" s="1"/>
  <c r="O38" i="9"/>
  <c r="R37" i="9" s="1"/>
  <c r="O37" i="9" s="1"/>
  <c r="Q37" i="9"/>
  <c r="I37" i="9" s="1"/>
  <c r="Q10" i="6"/>
  <c r="I10" i="6" s="1"/>
  <c r="Q75" i="12"/>
  <c r="I75" i="12" s="1"/>
  <c r="Q148" i="12"/>
  <c r="I148" i="12" s="1"/>
  <c r="O37" i="3"/>
  <c r="Q10" i="8"/>
  <c r="I10" i="8" s="1"/>
  <c r="O163" i="9"/>
  <c r="R158" i="9" s="1"/>
  <c r="O158" i="9" s="1"/>
  <c r="Q158" i="9"/>
  <c r="I158" i="9" s="1"/>
  <c r="Q187" i="9"/>
  <c r="I187" i="9" s="1"/>
  <c r="R28" i="9"/>
  <c r="O28" i="9" s="1"/>
  <c r="R9" i="13"/>
  <c r="O9" i="13" s="1"/>
  <c r="O2" i="13" s="1"/>
  <c r="D28" i="1" s="1"/>
  <c r="Q9" i="13"/>
  <c r="I9" i="13" s="1"/>
  <c r="I3" i="13" s="1"/>
  <c r="C28" i="1" s="1"/>
  <c r="Q28" i="9"/>
  <c r="I28" i="9" s="1"/>
  <c r="Q11" i="9"/>
  <c r="I11" i="9" s="1"/>
  <c r="Q10" i="5"/>
  <c r="I10" i="5" s="1"/>
  <c r="I3" i="5" s="1"/>
  <c r="C16" i="1" s="1"/>
  <c r="C15" i="1" s="1"/>
  <c r="Q98" i="4"/>
  <c r="I98" i="4" s="1"/>
  <c r="Q85" i="4"/>
  <c r="I85" i="4" s="1"/>
  <c r="R56" i="4"/>
  <c r="O56" i="4" s="1"/>
  <c r="Q27" i="4"/>
  <c r="I27" i="4" s="1"/>
  <c r="Q10" i="4"/>
  <c r="I10" i="4" s="1"/>
  <c r="I36" i="3"/>
  <c r="Q23" i="3"/>
  <c r="I23" i="3" s="1"/>
  <c r="Q10" i="3"/>
  <c r="I10" i="3" s="1"/>
  <c r="Q10" i="2"/>
  <c r="I10" i="2" s="1"/>
  <c r="I3" i="2" s="1"/>
  <c r="C11" i="1" s="1"/>
  <c r="C10" i="1" s="1"/>
  <c r="Q286" i="12"/>
  <c r="I286" i="12" s="1"/>
  <c r="Q231" i="12"/>
  <c r="I231" i="12" s="1"/>
  <c r="Q193" i="12"/>
  <c r="I193" i="12" s="1"/>
  <c r="Q183" i="12"/>
  <c r="I183" i="12" s="1"/>
  <c r="Q158" i="12"/>
  <c r="I158" i="12" s="1"/>
  <c r="Q153" i="12"/>
  <c r="I153" i="12" s="1"/>
  <c r="R129" i="12"/>
  <c r="O129" i="12" s="1"/>
  <c r="R97" i="12"/>
  <c r="O97" i="12" s="1"/>
  <c r="Q80" i="12"/>
  <c r="I80" i="12" s="1"/>
  <c r="O81" i="12"/>
  <c r="R80" i="12" s="1"/>
  <c r="O80" i="12" s="1"/>
  <c r="Q70" i="12"/>
  <c r="I70" i="12" s="1"/>
  <c r="R61" i="12"/>
  <c r="O61" i="12" s="1"/>
  <c r="Q33" i="12"/>
  <c r="I33" i="12" s="1"/>
  <c r="O34" i="12"/>
  <c r="R33" i="12" s="1"/>
  <c r="O33" i="12" s="1"/>
  <c r="Q16" i="12"/>
  <c r="I16" i="12" s="1"/>
  <c r="R16" i="12"/>
  <c r="O16" i="12" s="1"/>
  <c r="Q11" i="12"/>
  <c r="I11" i="12" s="1"/>
  <c r="Q10" i="11"/>
  <c r="I10" i="11" s="1"/>
  <c r="I3" i="11" s="1"/>
  <c r="C24" i="1" s="1"/>
  <c r="R99" i="10"/>
  <c r="O99" i="10" s="1"/>
  <c r="Q78" i="10"/>
  <c r="I78" i="10" s="1"/>
  <c r="R65" i="10"/>
  <c r="O65" i="10" s="1"/>
  <c r="R44" i="10"/>
  <c r="O44" i="10" s="1"/>
  <c r="Q44" i="10"/>
  <c r="I44" i="10" s="1"/>
  <c r="Q10" i="10"/>
  <c r="I10" i="10" s="1"/>
  <c r="Q155" i="8"/>
  <c r="I155" i="8" s="1"/>
  <c r="R96" i="8"/>
  <c r="O96" i="8" s="1"/>
  <c r="Q20" i="6"/>
  <c r="I20" i="6" s="1"/>
  <c r="Q15" i="6"/>
  <c r="I15" i="6" s="1"/>
  <c r="R23" i="10"/>
  <c r="O23" i="10" s="1"/>
  <c r="R98" i="4"/>
  <c r="O98" i="4" s="1"/>
  <c r="R109" i="8"/>
  <c r="O109" i="8" s="1"/>
  <c r="R209" i="8"/>
  <c r="O209" i="8" s="1"/>
  <c r="R10" i="7"/>
  <c r="O10" i="7" s="1"/>
  <c r="O2" i="7" s="1"/>
  <c r="D19" i="1" s="1"/>
  <c r="R155" i="8"/>
  <c r="O155" i="8" s="1"/>
  <c r="R23" i="3"/>
  <c r="O23" i="3" s="1"/>
  <c r="O11" i="2"/>
  <c r="R10" i="2" s="1"/>
  <c r="O10" i="2" s="1"/>
  <c r="O2" i="2" s="1"/>
  <c r="D11" i="1" s="1"/>
  <c r="O11" i="3"/>
  <c r="R10" i="3" s="1"/>
  <c r="O10" i="3" s="1"/>
  <c r="O45" i="3"/>
  <c r="R36" i="3" s="1"/>
  <c r="O36" i="3" s="1"/>
  <c r="O11" i="4"/>
  <c r="R10" i="4" s="1"/>
  <c r="O10" i="4" s="1"/>
  <c r="O36" i="4"/>
  <c r="R27" i="4" s="1"/>
  <c r="O27" i="4" s="1"/>
  <c r="O86" i="4"/>
  <c r="R85" i="4" s="1"/>
  <c r="O85" i="4" s="1"/>
  <c r="O19" i="5"/>
  <c r="R10" i="5" s="1"/>
  <c r="O10" i="5" s="1"/>
  <c r="O2" i="5" s="1"/>
  <c r="D16" i="1" s="1"/>
  <c r="D15" i="1" s="1"/>
  <c r="O21" i="6"/>
  <c r="R20" i="6" s="1"/>
  <c r="O20" i="6" s="1"/>
  <c r="O2" i="6" s="1"/>
  <c r="D18" i="1" s="1"/>
  <c r="O11" i="8"/>
  <c r="R10" i="8" s="1"/>
  <c r="O10" i="8" s="1"/>
  <c r="O168" i="8"/>
  <c r="O12" i="9"/>
  <c r="R11" i="9" s="1"/>
  <c r="O11" i="9" s="1"/>
  <c r="O11" i="10"/>
  <c r="R10" i="10" s="1"/>
  <c r="O10" i="10" s="1"/>
  <c r="O91" i="10"/>
  <c r="R78" i="10" s="1"/>
  <c r="O78" i="10" s="1"/>
  <c r="R10" i="11"/>
  <c r="O10" i="11" s="1"/>
  <c r="O2" i="11" s="1"/>
  <c r="D24" i="1" s="1"/>
  <c r="E24" i="1" s="1"/>
  <c r="O121" i="12"/>
  <c r="R120" i="12" s="1"/>
  <c r="O120" i="12" s="1"/>
  <c r="O144" i="12"/>
  <c r="R143" i="12" s="1"/>
  <c r="O143" i="12" s="1"/>
  <c r="O179" i="12"/>
  <c r="R178" i="12" s="1"/>
  <c r="O178" i="12" s="1"/>
  <c r="O202" i="12"/>
  <c r="R193" i="12" s="1"/>
  <c r="O193" i="12" s="1"/>
  <c r="R231" i="12"/>
  <c r="O231" i="12" s="1"/>
  <c r="O265" i="12"/>
  <c r="R264" i="12" s="1"/>
  <c r="O264" i="12" s="1"/>
  <c r="Q31" i="8"/>
  <c r="I31" i="8" s="1"/>
  <c r="Q56" i="12"/>
  <c r="I56" i="12" s="1"/>
  <c r="Q115" i="12"/>
  <c r="I115" i="12" s="1"/>
  <c r="Q138" i="12"/>
  <c r="I138" i="12" s="1"/>
  <c r="Q173" i="12"/>
  <c r="I173" i="12" s="1"/>
  <c r="Q222" i="12"/>
  <c r="I222" i="12" s="1"/>
  <c r="Q10" i="7"/>
  <c r="I10" i="7" s="1"/>
  <c r="I3" i="7" s="1"/>
  <c r="C19" i="1" s="1"/>
  <c r="E19" i="1" s="1"/>
  <c r="R31" i="8"/>
  <c r="O31" i="8" s="1"/>
  <c r="Q65" i="10"/>
  <c r="I65" i="10" s="1"/>
  <c r="R222" i="12"/>
  <c r="O222" i="12" s="1"/>
  <c r="Q269" i="12"/>
  <c r="I269" i="12" s="1"/>
  <c r="Q56" i="4"/>
  <c r="I56" i="4" s="1"/>
  <c r="Q96" i="8"/>
  <c r="I96" i="8" s="1"/>
  <c r="Q109" i="8"/>
  <c r="I109" i="8" s="1"/>
  <c r="Q122" i="8"/>
  <c r="I122" i="8" s="1"/>
  <c r="Q209" i="8"/>
  <c r="I209" i="8" s="1"/>
  <c r="Q129" i="12"/>
  <c r="I129" i="12" s="1"/>
  <c r="Q29" i="6"/>
  <c r="I29" i="6" s="1"/>
  <c r="R122" i="8"/>
  <c r="O122" i="8" s="1"/>
  <c r="Q99" i="10"/>
  <c r="I99" i="10" s="1"/>
  <c r="Q51" i="12"/>
  <c r="I51" i="12" s="1"/>
  <c r="R269" i="12"/>
  <c r="O269" i="12" s="1"/>
  <c r="Q200" i="8"/>
  <c r="I200" i="8" s="1"/>
  <c r="Q23" i="10"/>
  <c r="I23" i="10" s="1"/>
  <c r="Q61" i="12"/>
  <c r="I61" i="12" s="1"/>
  <c r="Q97" i="12"/>
  <c r="I97" i="12" s="1"/>
  <c r="Q110" i="12"/>
  <c r="I110" i="12" s="1"/>
  <c r="Q168" i="12"/>
  <c r="I168" i="12" s="1"/>
  <c r="E28" i="1" l="1"/>
  <c r="I3" i="6"/>
  <c r="C18" i="1" s="1"/>
  <c r="D27" i="1"/>
  <c r="I3" i="9"/>
  <c r="C21" i="1" s="1"/>
  <c r="O2" i="9"/>
  <c r="D21" i="1" s="1"/>
  <c r="I3" i="4"/>
  <c r="C14" i="1" s="1"/>
  <c r="I3" i="3"/>
  <c r="C13" i="1" s="1"/>
  <c r="O2" i="12"/>
  <c r="D26" i="1" s="1"/>
  <c r="D25" i="1" s="1"/>
  <c r="I3" i="12"/>
  <c r="C26" i="1" s="1"/>
  <c r="C25" i="1" s="1"/>
  <c r="I3" i="10"/>
  <c r="C23" i="1" s="1"/>
  <c r="C22" i="1" s="1"/>
  <c r="I3" i="8"/>
  <c r="C20" i="1" s="1"/>
  <c r="E18" i="1"/>
  <c r="O2" i="8"/>
  <c r="D20" i="1" s="1"/>
  <c r="D10" i="1"/>
  <c r="E11" i="1"/>
  <c r="E10" i="1" s="1"/>
  <c r="O2" i="10"/>
  <c r="D23" i="1" s="1"/>
  <c r="D22" i="1" s="1"/>
  <c r="O2" i="4"/>
  <c r="D14" i="1" s="1"/>
  <c r="O2" i="3"/>
  <c r="D13" i="1" s="1"/>
  <c r="E16" i="1"/>
  <c r="E15" i="1" s="1"/>
  <c r="E29" i="1" l="1"/>
  <c r="E27" i="1" s="1"/>
  <c r="C27" i="1"/>
  <c r="E21" i="1"/>
  <c r="C17" i="1"/>
  <c r="D17" i="1"/>
  <c r="E14" i="1"/>
  <c r="C12" i="1"/>
  <c r="E26" i="1"/>
  <c r="E25" i="1" s="1"/>
  <c r="D12" i="1"/>
  <c r="E23" i="1"/>
  <c r="E22" i="1" s="1"/>
  <c r="E20" i="1"/>
  <c r="E13" i="1"/>
  <c r="E17" i="1" l="1"/>
  <c r="C6" i="1"/>
  <c r="E12" i="1"/>
  <c r="C7" i="1" l="1"/>
</calcChain>
</file>

<file path=xl/sharedStrings.xml><?xml version="1.0" encoding="utf-8"?>
<sst xmlns="http://schemas.openxmlformats.org/spreadsheetml/2006/main" count="5852" uniqueCount="1142">
  <si>
    <t>Aspe</t>
  </si>
  <si>
    <t>Rekapitulace ceny</t>
  </si>
  <si>
    <t>Stavba: 2021/16 - Výstavba železniční zastávky Orel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</si>
  <si>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</si>
  <si>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</si>
  <si>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</si>
  <si>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</si>
  <si>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</si>
  <si>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</si>
  <si>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</si>
  <si>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</si>
  <si>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ASPESZDC</t>
  </si>
  <si>
    <t>S</t>
  </si>
  <si>
    <t>Soupis prací objektu</t>
  </si>
  <si>
    <t xml:space="preserve">Stavba: </t>
  </si>
  <si>
    <t>2021/16</t>
  </si>
  <si>
    <t>Výstavba železniční zastávky Orel</t>
  </si>
  <si>
    <t>O</t>
  </si>
  <si>
    <t>Objekt:</t>
  </si>
  <si>
    <t>D.1.1</t>
  </si>
  <si>
    <t>Železniční zabezpečovací zařízení</t>
  </si>
  <si>
    <t>O1</t>
  </si>
  <si>
    <t>D.1.1.3</t>
  </si>
  <si>
    <t>Přejezdové zabezpečovací zařízení</t>
  </si>
  <si>
    <t>O2</t>
  </si>
  <si>
    <t>Rozpočet:</t>
  </si>
  <si>
    <t>0,00</t>
  </si>
  <si>
    <t>15,00</t>
  </si>
  <si>
    <t>21,00</t>
  </si>
  <si>
    <t>3</t>
  </si>
  <si>
    <t>2</t>
  </si>
  <si>
    <t>PS 11-01-31</t>
  </si>
  <si>
    <t>ZAST Orel, úprava PZZ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</si>
  <si>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</si>
  <si>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</si>
  <si>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</si>
  <si>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</si>
  <si>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</si>
  <si>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</si>
  <si>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</si>
  <si>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</si>
  <si>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</si>
  <si>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</si>
  <si>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</si>
  <si>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</si>
  <si>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</si>
  <si>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</si>
  <si>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</si>
  <si>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</si>
  <si>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</si>
  <si>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</si>
  <si>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</si>
  <si>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Zatřídění monitoring</t>
  </si>
  <si>
    <t>Úroveň 1</t>
  </si>
  <si>
    <t>Úroveň 2</t>
  </si>
  <si>
    <t>Úroveň 3</t>
  </si>
  <si>
    <t>12</t>
  </si>
  <si>
    <t>13</t>
  </si>
  <si>
    <t>14</t>
  </si>
  <si>
    <t xml:space="preserve"> PS 11-01-31</t>
  </si>
  <si>
    <t>SD</t>
  </si>
  <si>
    <t>7</t>
  </si>
  <si>
    <t>Přidružená stavební výroba</t>
  </si>
  <si>
    <t>P</t>
  </si>
  <si>
    <t>75C917</t>
  </si>
  <si>
    <t/>
  </si>
  <si>
    <t>SNÍMAČ POČÍTAČE NÁPRAV - MONTÁŽ</t>
  </si>
  <si>
    <t>KUS</t>
  </si>
  <si>
    <t>2021_OTSKP</t>
  </si>
  <si>
    <t>PP</t>
  </si>
  <si>
    <t>VV</t>
  </si>
  <si>
    <t>TS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</si>
  <si>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</si>
  <si>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75C918</t>
  </si>
  <si>
    <t>SNÍMAČ POČÍTAČE NÁPRAV - DEMONTÁŽ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</si>
  <si>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</si>
  <si>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75E117</t>
  </si>
  <si>
    <t>DOZOR PRACOVNÍKŮ PROVOZOVATELE PŘI PRÁCI NA ŽIVÉM ZAŘÍZENÍ</t>
  </si>
  <si>
    <t>HOD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</si>
  <si>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</si>
  <si>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</si>
  <si>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</si>
  <si>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</si>
  <si>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75E1B7R</t>
  </si>
  <si>
    <t>ÚPRAVA ČASOVÝCH PARAMETRÚ ZABEZPEČOVACÍHO ZAŘÍZENÍ</t>
  </si>
  <si>
    <t>D.1.2</t>
  </si>
  <si>
    <t>Železniční sdělovací zařízení</t>
  </si>
  <si>
    <t>D.1.2.2</t>
  </si>
  <si>
    <t>Rozhlasové zařízení</t>
  </si>
  <si>
    <t>PS 11-02-21</t>
  </si>
  <si>
    <t>ZAST Orel, nástupištní rozhlas</t>
  </si>
  <si>
    <t xml:space="preserve"> PS 11-02-21</t>
  </si>
  <si>
    <t>Všeobecné podmínky</t>
  </si>
  <si>
    <t>02943</t>
  </si>
  <si>
    <t>OSTATNÍ POŽADAVKY - VYPRACOVÁNÍ RDS</t>
  </si>
  <si>
    <t>KPL</t>
  </si>
  <si>
    <t>02944</t>
  </si>
  <si>
    <t>OSTAT POŽADAVKY - DOKUMENTACE SKUTEČ PROVEDENÍ V DIGIT FORMĚ</t>
  </si>
  <si>
    <t>029611</t>
  </si>
  <si>
    <t>OSTATNÍ POŽADAVKY - ODBORNÝ DOZOR</t>
  </si>
  <si>
    <t>70</t>
  </si>
  <si>
    <t>všeobecné práce pro silnoproud a slaboproud</t>
  </si>
  <si>
    <t>702423</t>
  </si>
  <si>
    <t>KABELOVÝ PROSTUP DO OBJEKTU PŘES ZÁKLAD BETONOVÝ SVĚTLÉ ŠÍŘKY PŘES 200 MM</t>
  </si>
  <si>
    <t>703754</t>
  </si>
  <si>
    <t>PROTIPOŽÁRNÍ UCPÁVKA PROSTUPU KABELOVÉHO PR. DO 110MM, DO EI 90 MIN.</t>
  </si>
  <si>
    <t>703756</t>
  </si>
  <si>
    <t>PROTIPOŽÁRNÍ TMEL ( TUBA - 1000ML ), DO EI 90 MIN.</t>
  </si>
  <si>
    <t>75</t>
  </si>
  <si>
    <t>slaboproud</t>
  </si>
  <si>
    <t>75B711</t>
  </si>
  <si>
    <t>PŘEPĚŤOVÁ OCHRANA PRO PRVEK V KOLEJIŠTI - DODÁVKA</t>
  </si>
  <si>
    <t>8</t>
  </si>
  <si>
    <t>75B717</t>
  </si>
  <si>
    <t>PŘEPĚŤOVÁ OCHRANA PRO PRVEK V KOLEJIŠTI - MONTÁŽ</t>
  </si>
  <si>
    <t>75I121</t>
  </si>
  <si>
    <t>KABEL ZEMNÍ JEDNOPLÁŠŤOVÝ BEZ PANCÍŘE PRŮMĚRU ŽÍLY 0,8 MM DO 5XN</t>
  </si>
  <si>
    <t>KMČTYŘKA</t>
  </si>
  <si>
    <t>"3P  [A] : 3,000  
délka  [B]: 0,1 
celkem[C]: A*B=0,3"</t>
  </si>
  <si>
    <t>75IF21</t>
  </si>
  <si>
    <t>ROZPOJOVACÍ SVORKOVNICE 2/10, 2/8</t>
  </si>
  <si>
    <t>75IF2X</t>
  </si>
  <si>
    <t>ROZPOJOVACÍ SVORKOVNICE 2/10, 2/8 - MONTÁŽ</t>
  </si>
  <si>
    <t>75IF91</t>
  </si>
  <si>
    <t>KONSTRUKCE DO SKŘÍNĚ 19" PRO UPEVNĚNÍ ZAŘÍZENÍ</t>
  </si>
  <si>
    <t>75IF9X</t>
  </si>
  <si>
    <t>KONSTRUKCE DO SKŘÍNĚ 19" PRO UPEVNĚNÍ ZAŘÍZENÍ - MONTÁŽ</t>
  </si>
  <si>
    <t>75IFA1</t>
  </si>
  <si>
    <t>NOSNÍK BLESKOJISTEK</t>
  </si>
  <si>
    <t>15</t>
  </si>
  <si>
    <t>75IFAX</t>
  </si>
  <si>
    <t>NOSNÍK BLESKOJISTEK - MONTÁŽ</t>
  </si>
  <si>
    <t>16</t>
  </si>
  <si>
    <t>75IFB1</t>
  </si>
  <si>
    <t>BLESKOJISTKA</t>
  </si>
  <si>
    <t>17</t>
  </si>
  <si>
    <t>75IFBX</t>
  </si>
  <si>
    <t>BLESKOJISTKA - MONTÁŽ</t>
  </si>
  <si>
    <t>18</t>
  </si>
  <si>
    <t>75IH11</t>
  </si>
  <si>
    <t>UKONČENÍ KABELU CELOPLASTOVÉHO BEZ PANCÍŘE DO 40 ŽIL</t>
  </si>
  <si>
    <t>19</t>
  </si>
  <si>
    <t>75IH81</t>
  </si>
  <si>
    <t>UKONČENÍ KABELU OBJÍMKA KABELOVÁ</t>
  </si>
  <si>
    <t>20</t>
  </si>
  <si>
    <t>75IH91</t>
  </si>
  <si>
    <t>UKONČENÍ KABELU ŠTÍTEK KABELOVÝ</t>
  </si>
  <si>
    <t>21</t>
  </si>
  <si>
    <t>75IH9X</t>
  </si>
  <si>
    <t>UKONČENÍ KABELU ŠTÍTEK KABELOVÝ - MONTÁŽ</t>
  </si>
  <si>
    <t>22</t>
  </si>
  <si>
    <t>75IJ12</t>
  </si>
  <si>
    <t>MĚŘENÍ JEDNOSMĚRNÉ NA SDĚLOVACÍM KABELU</t>
  </si>
  <si>
    <t>23</t>
  </si>
  <si>
    <t>75L112</t>
  </si>
  <si>
    <t>ROZHLASOVÁ ÚSTŘEDNA DIGITÁLNÍ (IP) PROVEDENÍ SE ZESILOVAČEM DO 100W</t>
  </si>
  <si>
    <t>24</t>
  </si>
  <si>
    <t>75L11X</t>
  </si>
  <si>
    <t>ROZHLASOVÁ ÚSTŘEDNA - MONTÁŽ</t>
  </si>
  <si>
    <t>25</t>
  </si>
  <si>
    <t>75L126</t>
  </si>
  <si>
    <t>PŘÍSLUŠENSTVÍ ÚSTŘEDNY - ŘÍZENÍ ROZHLASOVÉ ÚSTŘEDNY</t>
  </si>
  <si>
    <t>26</t>
  </si>
  <si>
    <t>75L161</t>
  </si>
  <si>
    <t>ROZHLASOVÉ PŘÍSLUŠENSTVÍ - KONZOLA PRO REPRODUKTOR</t>
  </si>
  <si>
    <t>27</t>
  </si>
  <si>
    <t>75L163</t>
  </si>
  <si>
    <t>ROZHLASOVÉ PŘÍSLUŠENSTVÍ - ROZVODNÁ KRABICE PRO ROZHLAS</t>
  </si>
  <si>
    <t>28</t>
  </si>
  <si>
    <t>75L16X</t>
  </si>
  <si>
    <t>ROZHLASOVÉ PŘÍSLUŠENSTVÍ - MONTÁŽ</t>
  </si>
  <si>
    <t>29</t>
  </si>
  <si>
    <t>75L172</t>
  </si>
  <si>
    <t>REPRODUKTOR VENKOVNÍ SMĚROVÝ S NASTAVITELNÝM VÝKONEM</t>
  </si>
  <si>
    <t>30</t>
  </si>
  <si>
    <t>75L17X</t>
  </si>
  <si>
    <t>REPRODUKTOR VENKOVNÍ - MONTÁŽ</t>
  </si>
  <si>
    <t>31</t>
  </si>
  <si>
    <t>75L1A2</t>
  </si>
  <si>
    <t>MĚŘENÍ AKUSTICKÉHO HLUKU NA HRANICI OCHRANNÉHO PÁSMA V ZAST.</t>
  </si>
  <si>
    <t>komplet</t>
  </si>
  <si>
    <t>32</t>
  </si>
  <si>
    <t>75L1B1</t>
  </si>
  <si>
    <t>ZKOUŠENÍ, NASTAVENÍ HLASITOSTI ROZHLASOVÉHO ZAŘÍZENÍ</t>
  </si>
  <si>
    <t>33</t>
  </si>
  <si>
    <t>75L1B2</t>
  </si>
  <si>
    <t>ZKOUŠENÍ, NASTAVENÍ A UVEDENÍ ROZHLASOVÉHO ZAŘÍZENÍ DO PROVOZU</t>
  </si>
  <si>
    <t>PS 11-02-91</t>
  </si>
  <si>
    <t>ZAST Orel, sdělovací zařízení</t>
  </si>
  <si>
    <t xml:space="preserve"> PS 11-02-91</t>
  </si>
  <si>
    <t>015240R</t>
  </si>
  <si>
    <t>906</t>
  </si>
  <si>
    <t>POPLATKY ZA LIKVIDACŮ ODPADŮ NEKONTAMINOVANÝCH - 20 03 99 ODPAD PODOBNÝ KOMUNÁLNÍMU ODPADU VČ. DOPRAVY</t>
  </si>
  <si>
    <t>T</t>
  </si>
  <si>
    <t>OTSKP_2020</t>
  </si>
  <si>
    <t>POPLATKY ZA LIKVIDACŮ ODPADŮ NEKONTAMINOVANÝCH - 20 03 99 ODPAD PODOBNÝ KOMUNÁLNÍMU ODPADU VČETNĚ DOPRAV VČETNĚ DOPRAVY</t>
  </si>
  <si>
    <t>Zemní práce</t>
  </si>
  <si>
    <t>13183A</t>
  </si>
  <si>
    <t>HLOUBENÍ JAM ZAPAŽ I NEPAŽ TŘ II - BEZ DOPRAVY</t>
  </si>
  <si>
    <t>M3</t>
  </si>
  <si>
    <t>"délka [A]: 1,600 
šířka [B]: 0,600  
hloubka [C]: 0,500  
Celkem [D]: A*B*C=0,180"</t>
  </si>
  <si>
    <t>13273A</t>
  </si>
  <si>
    <t>HLOUBENÍ RÝH ŠÍŘ DO 2M PAŽ I NEPAŽ TŘ. I - BEZ DOPRAVY</t>
  </si>
  <si>
    <t>"délka [A]: 5,650 
šířka [B]: 0,500  
hloubka [C]: 0,700  
Celkem [D]: A*B*C=1,978"</t>
  </si>
  <si>
    <t>17180</t>
  </si>
  <si>
    <t>ULOŽENÍ SYPANINY DO NÁSYPŮ Z NAKUPOVANÝCH MATERIÁLŮ</t>
  </si>
  <si>
    <t>"délka [A]: 5,650 
šířka [B]: 0,500  
hloubka [C]: 0,100  
Celkem [D]: A*B*C=0,283"</t>
  </si>
  <si>
    <t>17411</t>
  </si>
  <si>
    <t>ZÁSYP JAM A RÝH ZEMINOU SE ZHUTNĚNÍM</t>
  </si>
  <si>
    <t>"1.p. délka [A]: 5,650 
1.p. šířka [B]: 0,500  
1.p. hloubka [C]: 0,400 
2.p. průměr [D]: 0,220 
2.p. hloubka [E]: 0,500 
2.p. objem [F]: 0,180  
Celkem [F]: (A*B*C)+(F-(PI*D*D/4) =1,130+(0,18-0,038)=1,272"</t>
  </si>
  <si>
    <t>17581</t>
  </si>
  <si>
    <t>OBSYP POTRUBÍ A OBJEKTŮ Z NAKUPOVANÝCH MATERIÁLŮ</t>
  </si>
  <si>
    <t>"délka [A]: 5,650 
šířka [B]: 0,500  
hloubka [C]: 0,200  
Celkem [D]: A*B*C=0,565"</t>
  </si>
  <si>
    <t>18230</t>
  </si>
  <si>
    <t>ROZPROSTŘENÍ ORNICE V ROVINĚ</t>
  </si>
  <si>
    <t>"1.p. délka [A]: 5,650 
1.p šířka [B]: 0,500  
1.p hloubka [C]: 0,300  
2.p. průměr [D]: 0,220 
2.p. hloubka [E]: 0,500 
Celkem [F]: A*B*C+(PI*D*D/4)=0,848+0,038=0,886"</t>
  </si>
  <si>
    <t>18241</t>
  </si>
  <si>
    <t>ZALOŽENÍ TRÁVNÍKU RUČNÍM VÝSEVEM</t>
  </si>
  <si>
    <t>M2</t>
  </si>
  <si>
    <t>"objem [A]: 0,886 
vrstva [B]: 0,100  
Celkem [C]: A/B=8,86"</t>
  </si>
  <si>
    <t>701005</t>
  </si>
  <si>
    <t>VYHLEDÁVACÍ MARKER ZEMNÍ S MOŽNOSTÍ ZÁPISU</t>
  </si>
  <si>
    <t>702312</t>
  </si>
  <si>
    <t>ZAKRYTÍ KABELŮ VÝSTRAŽNOU FÓLIÍ ŠÍŘKY PŘES 20 DO 40 CM</t>
  </si>
  <si>
    <t>M</t>
  </si>
  <si>
    <t>703511</t>
  </si>
  <si>
    <t>ELEKTROINSTALAČNÍ LIŠTA ŠÍŘKY DO 30 MM</t>
  </si>
  <si>
    <t>703762</t>
  </si>
  <si>
    <t>KABELOVÁ UCPÁVKA VODĚ ODOLNÁ PRO VNITŘNÍ PRŮMĚR OTVORU 65 - 110MM</t>
  </si>
  <si>
    <t>74</t>
  </si>
  <si>
    <t>silnoproud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</si>
  <si>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</si>
  <si>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</si>
  <si>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</si>
  <si>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</si>
  <si>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744612</t>
  </si>
  <si>
    <t>JISTIČ JEDNOPÓLOVÝ (10 KA) OD 4 DO 10 A</t>
  </si>
  <si>
    <t>02911</t>
  </si>
  <si>
    <t>OSTATNÍ POŽADAVKY - GEODETICKÉ ZAMĚŘENÍ</t>
  </si>
  <si>
    <t>HM</t>
  </si>
  <si>
    <t>742P13</t>
  </si>
  <si>
    <t>ZATAŽENÍ KABELU DO CHRÁNIČKY - KABEL DO 4 KG/M</t>
  </si>
  <si>
    <t>75I811</t>
  </si>
  <si>
    <t>KABEL OPTICKÝ SINGLEMODE DO 12 VLÁKEN</t>
  </si>
  <si>
    <t>KMVLÁKNO</t>
  </si>
  <si>
    <t>75I81X</t>
  </si>
  <si>
    <t>KABEL OPTICKÝ SINGLEMODE - MONTÁŽ</t>
  </si>
  <si>
    <t>75I911</t>
  </si>
  <si>
    <t>OPTOTRUBKA HDPE PRŮMĚRU DO 40 MM</t>
  </si>
  <si>
    <t>75I91X</t>
  </si>
  <si>
    <t>OPTOTRUBKA HDPE - MONTÁŽ</t>
  </si>
  <si>
    <t>75I921</t>
  </si>
  <si>
    <t>OPTOTRUBKA HDPE S LANKEM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</si>
  <si>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</si>
  <si>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</si>
  <si>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</si>
  <si>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</si>
  <si>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</si>
  <si>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</si>
  <si>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</si>
  <si>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34</t>
  </si>
  <si>
    <t>75IA1X</t>
  </si>
  <si>
    <t>OPTOTRUBKOVÁ SPOJKA  - MONTÁŽ</t>
  </si>
  <si>
    <t>35</t>
  </si>
  <si>
    <t>75ID21</t>
  </si>
  <si>
    <t>PLASTOVÁ ZEMNÍ KOMORA PRO ULOŽENÍ SPOJKY</t>
  </si>
  <si>
    <t>36</t>
  </si>
  <si>
    <t>75ID2X</t>
  </si>
  <si>
    <t>PLASTOVÁ ZEMNÍ KOMORA PRO ULOŽENÍ SPOJKY - MONTÁŽ</t>
  </si>
  <si>
    <t>37</t>
  </si>
  <si>
    <t>75ID31</t>
  </si>
  <si>
    <t>PLASTOVÁ ZEMNÍ KOMORA TĚSNENÍ PRO HDPE TRUBKU DO 40 MM</t>
  </si>
  <si>
    <t>38</t>
  </si>
  <si>
    <t>75ID3X</t>
  </si>
  <si>
    <t>PLASTOVÁ ZEMNÍ KOMORA TĚSNENÍ PRO HDPE TRUBKU DO 40 MM - MONTÁŽ</t>
  </si>
  <si>
    <t>39</t>
  </si>
  <si>
    <t>75IE71</t>
  </si>
  <si>
    <t>SKŘÍŇ KLIMATIZOVANÁ JEDNODUCHÁ PŘES 25 U</t>
  </si>
  <si>
    <t>40</t>
  </si>
  <si>
    <t>75IE7X</t>
  </si>
  <si>
    <t>SKŘÍŇ KLIMATIZOVANÁ JEDNODUCHÁ PŘES 25 U - MONTÁŽ</t>
  </si>
  <si>
    <t>41</t>
  </si>
  <si>
    <t>75IF31</t>
  </si>
  <si>
    <t>ZEMNÍCÍ SVORKOVNICE</t>
  </si>
  <si>
    <t>42</t>
  </si>
  <si>
    <t>75IF3X</t>
  </si>
  <si>
    <t>ZEMNÍCÍ SVORKOVNICE - MONTÁŽ</t>
  </si>
  <si>
    <t>43</t>
  </si>
  <si>
    <t>44</t>
  </si>
  <si>
    <t>45</t>
  </si>
  <si>
    <t>75IH61</t>
  </si>
  <si>
    <t>UKONČENÍ KABELU OPTICKÉHO DO 12 VLÁKEN</t>
  </si>
  <si>
    <t>46</t>
  </si>
  <si>
    <t>47</t>
  </si>
  <si>
    <t>48</t>
  </si>
  <si>
    <t>75II71</t>
  </si>
  <si>
    <t>SPOJKA OPTICKÁ DO 72 VLÁKEN</t>
  </si>
  <si>
    <t>49</t>
  </si>
  <si>
    <t>75IK11</t>
  </si>
  <si>
    <t>MĚŘENÍ STÁVAJÍCÍHO OPTICKÉHO KABELU</t>
  </si>
  <si>
    <t>VLÁKNO</t>
  </si>
  <si>
    <t>50</t>
  </si>
  <si>
    <t>75J213</t>
  </si>
  <si>
    <t>KABEL SDĚLOVACÍ PRO VNITŘNÍ POUŽITÍ DO 10 PÁRŮ PRŮMĚRU 0,8 MM</t>
  </si>
  <si>
    <t>KMPÁR</t>
  </si>
  <si>
    <t>51</t>
  </si>
  <si>
    <t>75J23X</t>
  </si>
  <si>
    <t>KABEL SDĚLOVACÍ, MONTÁŽ A UPEVNĚNÍ</t>
  </si>
  <si>
    <t>52</t>
  </si>
  <si>
    <t>75J311</t>
  </si>
  <si>
    <t>KABEL SDĚLOVACÍ PRO STRUKTUROVANOU KABELÁŽ UTP</t>
  </si>
  <si>
    <t>53</t>
  </si>
  <si>
    <t>75J31X</t>
  </si>
  <si>
    <t>KABEL SDĚLOVACÍ PRO STRUKTUROVANOU KABELÁŽ UTP - MONTÁŽ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</si>
  <si>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</si>
  <si>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</si>
  <si>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</si>
  <si>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</si>
  <si>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</si>
  <si>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</si>
  <si>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</si>
  <si>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75JA51</t>
  </si>
  <si>
    <t>ROZVADĚČ STRUKT. KABELÁŽE, ORGANIZAR-DODÁVKA</t>
  </si>
  <si>
    <t>57</t>
  </si>
  <si>
    <t>75JA53</t>
  </si>
  <si>
    <t>ROZVADĚČ STRUKT. KABELÁŽE, PATCHPANEL, 24 ZÁSUVEK, DODÁVKA</t>
  </si>
  <si>
    <t>58</t>
  </si>
  <si>
    <t>75K311</t>
  </si>
  <si>
    <t>ZÁLOŽNÍ ZDROJ UPS 230 V DO 500 VA - DODÁVKA</t>
  </si>
  <si>
    <t>59</t>
  </si>
  <si>
    <t>75K31X</t>
  </si>
  <si>
    <t>ZÁLOŽNÍ ZDROJ UPS 230 V DO 500 VA - MONTÁŽ</t>
  </si>
  <si>
    <t>60</t>
  </si>
  <si>
    <t>75M912</t>
  </si>
  <si>
    <t>DATOVÁ INFRASTRUKTURA LAN, SWITCH ETHERNET L2 - 24X10/100 + 2XUPLINK</t>
  </si>
  <si>
    <t>61</t>
  </si>
  <si>
    <t>75M917</t>
  </si>
  <si>
    <t>DATOVÁ INFRASTRUKTURA LAN, SWITCH ETHERNET L2 - DOPLNĚNÍ 1GE SFP LH</t>
  </si>
  <si>
    <t>62</t>
  </si>
  <si>
    <t>75M91X</t>
  </si>
  <si>
    <t>DATOVÁ INFRASTRUKTURA LAN, SWITCH ETHERNET L2 - MONTÁŽ</t>
  </si>
  <si>
    <t>63</t>
  </si>
  <si>
    <t>R75O1E8</t>
  </si>
  <si>
    <t>KABELOVÁ KNIHA - VYHOTOVENÍ</t>
  </si>
  <si>
    <t>D.1.3</t>
  </si>
  <si>
    <t>Silnoproudá technologie včetně DŘT</t>
  </si>
  <si>
    <t>D.1.3.1</t>
  </si>
  <si>
    <t>Dispečerská řídící technika (DŘT)</t>
  </si>
  <si>
    <t>PS 11-03-11</t>
  </si>
  <si>
    <t>ZAST Orel, DDTS</t>
  </si>
  <si>
    <t xml:space="preserve"> PS 11-03-11</t>
  </si>
  <si>
    <t>747703</t>
  </si>
  <si>
    <t>ZKUŠEBNÍ PROVOZ</t>
  </si>
  <si>
    <t>747704</t>
  </si>
  <si>
    <t>ZAŠKOLENÍ OBSLUHY</t>
  </si>
  <si>
    <t>75O923</t>
  </si>
  <si>
    <t>DDTS ŽDC, SW DOPLNĚNÍ INS</t>
  </si>
  <si>
    <t>75O926</t>
  </si>
  <si>
    <t>DDTS ŽDC, SW DOPLNĚNÍ TES</t>
  </si>
  <si>
    <t>75O934</t>
  </si>
  <si>
    <t>DDTS ŽDC, SW DOPLNĚNÍ STACIONÁRNÍHO KLIENTA</t>
  </si>
  <si>
    <t>75O939</t>
  </si>
  <si>
    <t>DDTS ŽDC, SW DOPLNĚNÍ TENKÉHO KLIENTA</t>
  </si>
  <si>
    <t>75O942</t>
  </si>
  <si>
    <t>DDTS ŽDC, INTEGRACE OSV</t>
  </si>
  <si>
    <t>75O947</t>
  </si>
  <si>
    <t>DDTS ŽDC, INTEGRACE OSE</t>
  </si>
  <si>
    <t>75O948</t>
  </si>
  <si>
    <t>DDTS ŽDC, INTEGRACE ROZ</t>
  </si>
  <si>
    <t>75O94B</t>
  </si>
  <si>
    <t>DDTS ŽDC, INTEGRACE AKTIVNÍHO PRVKU PŘENOSOVÉHO SYSTÉMU LTDS</t>
  </si>
  <si>
    <t>75O952</t>
  </si>
  <si>
    <t>DDTS ŽDC, PARAMETRIZACE A NAPLNĚNÍ DATOVÝCH STRUKTUR</t>
  </si>
  <si>
    <t>75O954</t>
  </si>
  <si>
    <t>DDTS ŽDC, SYSTÉMOVÁ A DATOVÁ ANALÝZA TECHNOLOGICKÉHO MODELU</t>
  </si>
  <si>
    <t>75O955</t>
  </si>
  <si>
    <t>DDTS ŽDC, ÚPRAVA A ODZKOUŠENÍ PROGRAMOVÝCH PROSTŘEDKŮ</t>
  </si>
  <si>
    <t>75O956</t>
  </si>
  <si>
    <t>DDTS ŽDC, KONFIGURACE PŘENOSŮ DAT JEDNOTLIVÝCH TLS</t>
  </si>
  <si>
    <t>75O958</t>
  </si>
  <si>
    <t>DDTS ŽDC, ODZKOUŠENÍ PROGRAMOVÉHO VYBAVENÍ</t>
  </si>
  <si>
    <t>75O959</t>
  </si>
  <si>
    <t>DDTS ŽDC, ZÁVĚREČNÁ ZKOUŠKA</t>
  </si>
  <si>
    <t>75O95E</t>
  </si>
  <si>
    <t>DDTS ŽDC, INTEGRACE NAPÁJECÍHO ZDROJE</t>
  </si>
  <si>
    <t>D.2.1</t>
  </si>
  <si>
    <t>Inženýrské objekty</t>
  </si>
  <si>
    <t>D.2.1.1</t>
  </si>
  <si>
    <t>Železniční svršek a spodek</t>
  </si>
  <si>
    <t>SO 11-10-01</t>
  </si>
  <si>
    <t>Železniční svršek</t>
  </si>
  <si>
    <t xml:space="preserve"> SO 11-10-01</t>
  </si>
  <si>
    <t>Všeobecné konstrukce a práce</t>
  </si>
  <si>
    <t>015112R</t>
  </si>
  <si>
    <t>901</t>
  </si>
  <si>
    <t>POPLATKY ZA LIKVIDACŮ ODPADŮ NEKONTAMINOVANÝCH - 17 05 04  VYTĚŽENÉ ZEMINY A HORNINY -  II. TŘÍDA TĚŽITELNOSTI VČ. DOPRAVY</t>
  </si>
  <si>
    <t>Úprava stávajících banketových stezek - 790*0,2*1,8=284,400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</si>
  <si>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</si>
  <si>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12931</t>
  </si>
  <si>
    <t>ČIŠTĚNÍ PŘÍKOPŮ OD NÁNOSU DO 0,25M3/M</t>
  </si>
  <si>
    <t>Úprava stávajících banketových stezek - 440+350=790,000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</si>
  <si>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</si>
  <si>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</si>
  <si>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513550R</t>
  </si>
  <si>
    <t>KOLEJOVÉ LOŽE - DOPLNĚNÍ Z KAMENIVA HRUBÉHO DRCENÉHO (ŠTĚRK)</t>
  </si>
  <si>
    <t>dosypaní KL po zřízení nástupiště - 53=53,000 [A] 
doplnění KL pro směrovou a výškovou úpravu koleje (délka*m3/m) - 440*0,15=66,000 [B] 
Celkem: A+B=119,000 [C]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</si>
  <si>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</si>
  <si>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542121R</t>
  </si>
  <si>
    <t>SMĚROVÉ A VÝŠKOVÉ VYROVNÁNÍ KOLEJE NA PRAŽCÍCH BETONOVÝCH DO 0,05 M</t>
  </si>
  <si>
    <t>v km - (75,185-74,745)*1000=440,000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</si>
  <si>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</si>
  <si>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Ostatní konstrukce a práce</t>
  </si>
  <si>
    <t>923941R</t>
  </si>
  <si>
    <t>ZAJIŠŤOVACÍ ZNAČKA KONZOLOVÁ (K) VČETNĚ OCELOVÉHO SLOUPKU</t>
  </si>
  <si>
    <t>1. Položka obsahuje: 
 – geodetické zaměření a kontrolu připravenosti pro osazení značky 
 – dodávku konzolové zajišťovací značky a slopku v požadovaném provedení 
 – vykopání jamky, osazení a zabetonování sloupku a upevnění podpůrné konstrukce na sloupek 
 – nalepení nebo uchycení zajišťovací značky a další související práce 
 – všechny potřebné pomůcky, stroje, nářadí a pomocný materiál 
 – kontrolní měření 
 – vyhotovení příslušné dokumentace 
2. Položka neobsahuje: 
 X 
3. Způsob měření: 
Udává se počet kusů kompletní konstrukce nebo práce.</t>
  </si>
  <si>
    <t>SO 11-14-01</t>
  </si>
  <si>
    <t>Výstroj trati</t>
  </si>
  <si>
    <t xml:space="preserve"> SO 11-14-01</t>
  </si>
  <si>
    <t>923411</t>
  </si>
  <si>
    <t>NÁVĚST "VLAK SE BLÍŽÍ K ZASTÁVCE" - ZÁKLADNÍ TABULE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</si>
  <si>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</si>
  <si>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923431</t>
  </si>
  <si>
    <t>NÁVĚST "KONEC NÁSTUPIŠTĚ"</t>
  </si>
  <si>
    <t>923482</t>
  </si>
  <si>
    <t>STANIČNÍK - TABULE "ÚZKÁ" Z UŽITÉHO MATERIÁLU</t>
  </si>
  <si>
    <t>zpětná montáž stávajícího staničníku do nové polohy</t>
  </si>
  <si>
    <t>923821</t>
  </si>
  <si>
    <t>SLOUPEK DN 60 PRO NÁVĚST</t>
  </si>
  <si>
    <t>pro návěst "konec nástupiště" - 2=2,000 [A] 
pro návěst "vlak se blíží k zastávce" - 4=4,000 [B] 
Celkem: A+B=6,000 [C]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</si>
  <si>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</si>
  <si>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965841</t>
  </si>
  <si>
    <t>DEMONTÁŽ JAKÉKOLIV NÁVĚSTI</t>
  </si>
  <si>
    <t>staničník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</si>
  <si>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</si>
  <si>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D.2.1.2</t>
  </si>
  <si>
    <t>Nástupiště</t>
  </si>
  <si>
    <t>SO 11-12-01</t>
  </si>
  <si>
    <t>ZAST Orel, nástupiště</t>
  </si>
  <si>
    <t xml:space="preserve"> SO 11-12-01</t>
  </si>
  <si>
    <t>nevyužité zeminy z odkopávek a sejmutí ornice - (31,2+100)*1,8=236,160 [A]</t>
  </si>
  <si>
    <t>015130R</t>
  </si>
  <si>
    <t>904</t>
  </si>
  <si>
    <t>POPLATKY ZA LIKVIDACŮ ODPADŮ NEKONTAMINOVANÝCH - 17 03 02  VYBOURANÝ ASFALTOVÝ BETON BEZ DEHTU VČ. DOPRAVY</t>
  </si>
  <si>
    <t>0,919*2,5=2,298 [A]</t>
  </si>
  <si>
    <t>015140R</t>
  </si>
  <si>
    <t>905</t>
  </si>
  <si>
    <t>POPLATKY ZA LIKVIDACŮ ODPADŮ NEKONTAMINOVANÝCH - 17 01 01  BETON Z DEMOLIC OBJEKTŮ, ZÁKLADŮ TV</t>
  </si>
  <si>
    <t>beton dlaždice - 1,544*2,2=3,397 [A] 
obrubník - 12*0,09=1,080 [B] 
Celkem: A+B=4,477 [C]</t>
  </si>
  <si>
    <t>015160R</t>
  </si>
  <si>
    <t>902</t>
  </si>
  <si>
    <t>POPLATKY ZA LIKVIDACŮ ODPADŮ NEKONTAMINOVANÝCH - 02 01 03  SMÝCENÉ STROMY A KEŘE VČ. DOPRAVY</t>
  </si>
  <si>
    <t>015330R</t>
  </si>
  <si>
    <t>903</t>
  </si>
  <si>
    <t>POPLATKY ZA LIKVIDACŮ ODPADŮ NEKONTAMINOVANÝCH - 17 05 04  KAMENNÁ SUŤ VČ. DOPRAVY</t>
  </si>
  <si>
    <t>ložná vrstva pod dlažbou - 0,712*1,8=1,282 [A]</t>
  </si>
  <si>
    <t>11120</t>
  </si>
  <si>
    <t>ODSTRANĚNÍ KŘOVIN</t>
  </si>
  <si>
    <t>odstranění křovin a stromů do průměru 100 mm 
doprava dřevin bez ohledu na vzdálenost 
spálení na hromadách nebo štěpkování</t>
  </si>
  <si>
    <t>11332A</t>
  </si>
  <si>
    <t>ODSTRANĚNÍ PODKLADŮ ZPEVNĚNÝCH PLOCH Z KAMENIVA NESTMELENÉHO - BEZ DOPRAVY</t>
  </si>
  <si>
    <t>Odstranění ložné vrstvy pod stávající dlažbou tl. 0,04m - 17,8*0,04=0,712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</si>
  <si>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</si>
  <si>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11333A</t>
  </si>
  <si>
    <t>ODSTRANĚNÍ PODKLADU ZPEVNĚNÝCH PLOCH S ASFALT POJIVEM - BEZ DOPRAVY</t>
  </si>
  <si>
    <t>Pás š. 0,5m, tl. 0,04m - 12*0,5*0,04=0,240 [A] 
Pás š. 0,25m, tl. 0,06m - 12*0,25*0,06=0,180 [B] 
Pás š. 0,75m, tl. 0,04m - 8,3*0,75*0,04=0,249 [C] 
Pás š. 0,5m, tl. 0,06m - 8,3*0,5*0,06=0,249 [D] 
(dl.*š.*tl.) 
Celkem: A+B+C+D=0,918 [E]</t>
  </si>
  <si>
    <t>11348A</t>
  </si>
  <si>
    <t>ODSTRANĚNÍ KRYTU ZPEVNĚNÝCH PLOCH Z DLAŽDIC VČETNĚ PODKLADU - BEZ DOPRAVY</t>
  </si>
  <si>
    <t>betonový vodící proužek - 0,5*0,25*0,08*12=0,120 [A] 
zámková dlažba - 17,8*0,08=1,424 [B] 
Celkem: A+B=1,544 [C]</t>
  </si>
  <si>
    <t>11352A</t>
  </si>
  <si>
    <t>ODSTRANĚNÍ CHODNÍKOVÝCH A SILNIČNÍCH OBRUBNÍKŮ BETONOVÝCH - BEZ DOPRAVY</t>
  </si>
  <si>
    <t>12110A</t>
  </si>
  <si>
    <t>SEJMUTÍ ORNICE NEBO LESNÍ PŮDY - BEZ DOPRAVY</t>
  </si>
  <si>
    <t>položka zahrnuje sejmutí ornice bez ohledu na tloušťku vrstvy 
nezahrnuje uložení na trvalou skládku</t>
  </si>
  <si>
    <t>12110B</t>
  </si>
  <si>
    <t>SEJMUTÍ ORNICE NEBO LESNÍ PŮDY - DOPRAVA</t>
  </si>
  <si>
    <t>M3KM</t>
  </si>
  <si>
    <t>odvoz na mezideponii do 5 km - 84,75*5=423,750 [A]</t>
  </si>
  <si>
    <t>Položka zahrnuje samostatnou dopravu zeminy. Množství se určí jako součin kubatutry [m3] a požadované vzdálenosti [km].</t>
  </si>
  <si>
    <t>12383A</t>
  </si>
  <si>
    <t>ODKOP PRO SPOD STAVBU SILNIC A ŽELEZNIC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</si>
  <si>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</si>
  <si>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12383B</t>
  </si>
  <si>
    <t>ODKOP PRO SPOD STAVBU SILNIC A ŽELEZNIC TŘ. II - DOPRAVA</t>
  </si>
  <si>
    <t>odvoz na mezideponii do 5 km - 140*5=700,000 [A]</t>
  </si>
  <si>
    <t>12583A</t>
  </si>
  <si>
    <t>VYKOPÁVKY ZE ZEMNÍKŮ A SKLÁDEK TŘ. II - BEZ DOPRAVY</t>
  </si>
  <si>
    <t>ornice, odkopávky a kolejové lože z mezideponie - 37+84,75+140=261,750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</si>
  <si>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</si>
  <si>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17110</t>
  </si>
  <si>
    <t>ULOŽENÍ SYPANINY DO NÁSYPŮ SE ZHUTNĚNÍM</t>
  </si>
  <si>
    <t>zásypy mimo jádro nástupiště nutné ke konstrukci nástupiště a pochozích ploch - využita zemina z odkopů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</si>
  <si>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</si>
  <si>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17160</t>
  </si>
  <si>
    <t>ULOŽENÍ SYPANINY DO NÁSYPŮ Z HORNIN KAMENITÝCH SE ZHUTNĚNÍM</t>
  </si>
  <si>
    <t>Výzisk z kolejového lože do nástupiště</t>
  </si>
  <si>
    <t>17180R</t>
  </si>
  <si>
    <t>Zhutněný propustný nenamrzavý materiál do nástupiště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</si>
  <si>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</si>
  <si>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</si>
  <si>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</si>
  <si>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v celém rozsahu zemních prací tj. nástupiště, pochozí a zatravněné plochy</t>
  </si>
  <si>
    <t>položka zahrnuje úpravu pláně včetně vyrovnání výškových rozdílů. Míru zhutnění určuje projekt.</t>
  </si>
  <si>
    <t>18232</t>
  </si>
  <si>
    <t>ROZPROSTŘENÍ ORNICE V ROVINĚ V TL DO 0,15M</t>
  </si>
  <si>
    <t>využití ze skrývky ornice - 53,6 m3</t>
  </si>
  <si>
    <t>položka zahrnuje: 
nutné přemístění ornice z dočasných skládek vzdálených do 50m 
rozprostření ornice v předepsané tloušťce v rovině a ve svahu do 1:5</t>
  </si>
  <si>
    <t>Zahrnuje dodání předepsané travní směsi, její výsev na ornici, zalévání, první pokosení, to vše bez ohledu na sklon terénu</t>
  </si>
  <si>
    <t>Základy</t>
  </si>
  <si>
    <t>272313</t>
  </si>
  <si>
    <t>ZÁKLADY Z PROSTÉHO BETONU DO C16/20</t>
  </si>
  <si>
    <t>Beton. patky 0,3x0,3x0,6m; 19ks (beton C 16/20) pro ukotvení zábradlí - 19*0,3*0,3*0,6*1,1=1,129 [A] 
Beton. zákl. pro mobiliář  
- pro koše - 2*0,35*0,5*0,3=0,105 [B] 
- pro stojany na kola - 9*0,35*0,35*0,35=0,386 [C] 
Celkem: A+B+C=1,620 [D]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</si>
  <si>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</si>
  <si>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272325</t>
  </si>
  <si>
    <t>ZÁKLADY ZE ŽELEZOBETONU DO C30/37</t>
  </si>
  <si>
    <t>Základová deska přístřešku z betonu C30/37; tl. 200mm - 4,048=4,048 [A]</t>
  </si>
  <si>
    <t>272366</t>
  </si>
  <si>
    <t>VÝZTUŽ ZÁKLADŮ Z KARI SÍTÍ</t>
  </si>
  <si>
    <t>Základová deska přístřešku vyztužená kari sítí 100/100/8mm (krytí 50mm) - při horním a spodním okraji desky - 8,8*2,3*2*0,0079*1,02=0,326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</si>
  <si>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</si>
  <si>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</si>
  <si>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31111</t>
  </si>
  <si>
    <t>ZDI A STĚNY PODPĚR A VOLNÉ Z DÍLCŮ BETON</t>
  </si>
  <si>
    <t>Schodiště - ztracené bednění -36 ks tvárnice (300x500x250mm) - 36*0,3*0,5*0,25=1,350 [A]</t>
  </si>
  <si>
    <t>- dodání dílce požadovaného 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</t>
  </si>
  <si>
    <t>327325R</t>
  </si>
  <si>
    <t>ZDI OPĚRNÉ, ZÁRUBNÍ, NÁBŘEŽNÍ ZE ŽELEZOVÉHO BETONU DO C30/37</t>
  </si>
  <si>
    <t>Monolitická zídka tl. 0,4m z betonu C 30/37 XC4+XF3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</si>
  <si>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</si>
  <si>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327366R</t>
  </si>
  <si>
    <t>VÝZTUŽ ZDÍ OPĚRNÝCH, ZÁRUBNÍCH, NÁBŘEŽNÍCH Z KARI SÍTÍ</t>
  </si>
  <si>
    <t>plocha KARI sítě - oka 150x150mm; tl. drátu 8mm - 45,588 (m2) *0,00537 (kg/m2)=0,245 [A]</t>
  </si>
  <si>
    <t>Vodorovné konstrukce</t>
  </si>
  <si>
    <t>43111R</t>
  </si>
  <si>
    <t>SCHODIŠŤ KONSTR Z DÍLCŮ BETON</t>
  </si>
  <si>
    <t>Prefabrikované schodišťové stupně (350x1000x150mm) - 15 ks - 15*0,35*1*0,15=0,788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</si>
  <si>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</si>
  <si>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43132A</t>
  </si>
  <si>
    <t>SCHODIŠŤ KONSTR ZE ŽELEZOBETONU DO C20/25</t>
  </si>
  <si>
    <t>Armovaná železobetonová schodišťová deska tl. 150mm</t>
  </si>
  <si>
    <t>43136R</t>
  </si>
  <si>
    <t>VÝZTUŽ SCHODIŠŤ KONSTR Z OCELI</t>
  </si>
  <si>
    <t>výztuž do armované železobetonové schodišťové desky tl. 150mm - 0,056=0,056 [A]</t>
  </si>
  <si>
    <t>451313</t>
  </si>
  <si>
    <t>PODKLADNÍ A VÝPLŇOVÉ VRSTVY Z PROSTÉHO BETONU C16/20</t>
  </si>
  <si>
    <t>Lože pro obrubníky - 37*0,08+57*0,1+21*0,1=10,760 [A] 
Podkladní beton C 16/20; tl. 150mm pod dlažbu z lom. kamene - 0,147=0,147 [B] 
Schodiště - výplňový beton C 16/20 pro ztracené bednění - 1,35=1,350 [C] 
Pod vodící proužek - 0,25*21*0,1=0,525 [D] 
Základová deska přístřešku; podkladní beton C16/20; tl. 100mm - 2,024=2,024 [E] 
Celkem: A+B+C+D+E=14,806 [F]</t>
  </si>
  <si>
    <t>45131A</t>
  </si>
  <si>
    <t>PODKLADNÍ A VÝPLŇOVÉ VRSTVY Z PROSTÉHO BETONU C20/25</t>
  </si>
  <si>
    <t>Podkladní beton C 20/25nXF3 tl. 0,15m - pod nástupištní bloky typu L - 27=27,000 [A] 
Podkladní beton C 20/25nXF3; tl. 150mm - schodiště (pod ztracené bednění) - 0,405=0,405 [B] 
Podbetonování schodišťových stupňu C 20/25 - 0,337=0,337 [C] 
Celkem: A+B+C=27,742 [D]</t>
  </si>
  <si>
    <t>45145</t>
  </si>
  <si>
    <t>PODKL A VÝPLŇ VRSTVY Z MALTY CEMENTOVÉ</t>
  </si>
  <si>
    <t>Vyrovnávací vrstva z cementové malty MC10 tl. 0,02m - pod nástupištní desky</t>
  </si>
  <si>
    <t>Položka zahrnuje veškerý materiál, výrobky a polotovary, včetně mimostaveništní a vnitrostaveništní dopravy (rovněž přesuny), včetně naložení a složení, případně s uložením.</t>
  </si>
  <si>
    <t>45152R</t>
  </si>
  <si>
    <t>PODKLADNÍ A VÝPLŇOVÉ VRSTVY Z KAMENIVA DRCENÉHO</t>
  </si>
  <si>
    <t>Podkladní vrstva ŠDA fr. 0/32 tl. 0,15m  - pod L bloky - 9=9,000 [A] 
Podkladní vrstva ŠDA fr. 0/32 tl. 0,15m - pod monolitické zídky - 0,828=0,828 [B] 
Podklad. vrstva pod pochozí plochy ŠDA fr. 0/32; tl. 200(120)mm - pod dlažbu a KDL desky - 66,583=66,583 [C] 
Podkladní vrstva ŠDA fr. 0/32 tl. 0,15m - pod schodiště - 0,540=0,540 [D] 
Celkem: A+B+C+D=76,951 [E]</t>
  </si>
  <si>
    <t>položka zahrnuje dodávku předepsaného kameniva, mimostaveništní a vnitrostaveništní dopravu a jeho uložení 
není-li v zadávací dokumentaci uvedeno jinak, jedná se o nakupovaný materiál</t>
  </si>
  <si>
    <t>465512</t>
  </si>
  <si>
    <t>DLAŽBY Z LOMOVÉHO KAMENE NA MC</t>
  </si>
  <si>
    <t>pod vyústěním svodů odvodňujících přístřešek - 0,98*0,2=0,196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</si>
  <si>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</si>
  <si>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56140</t>
  </si>
  <si>
    <t>KAMENIVO ZPEVNĚNÉ CEMENTEM</t>
  </si>
  <si>
    <t>Podkladní vrstva SC tl. 0,35m pod nástupní hranou z L bloků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</si>
  <si>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</si>
  <si>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56331</t>
  </si>
  <si>
    <t>VOZOVKOVÉ VRSTVY ZE ŠTĚRKODRTI TL. DO 50MM</t>
  </si>
  <si>
    <t>Ložná vrstav pod pochozí plochy; ŠD fr. 2/5; tl. 40mm - 201,758+65,327+2,352+7,560+15,905+1,260=294,162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</si>
  <si>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</si>
  <si>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572214R</t>
  </si>
  <si>
    <t>SPOJOVACÍ POSTŘIK Z MODIFIK EMULZE DO 0,5KG/M2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</si>
  <si>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</si>
  <si>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574A34</t>
  </si>
  <si>
    <t>ASFALTOVÝ BETON PRO OBRUSNÉ VRSTVY ACO 11+, 11S TL. 40MM</t>
  </si>
  <si>
    <t>Úprava silniční komunikace - 21*0,5=10,500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</si>
  <si>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</si>
  <si>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</si>
  <si>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</si>
  <si>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Úprava silniční komunikace - 21*0,25=5,250 [A]</t>
  </si>
  <si>
    <t>58252</t>
  </si>
  <si>
    <t>DLÁŽDĚNÉ KRYTY Z BETONOVÝCH DLAŽDIC DO LOŽE Z MC</t>
  </si>
  <si>
    <t>Betonový vodící proužek (ŠxVxD 250x80x500mm) do betonu C 16/20 - 0,25*21=5,250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</si>
  <si>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</si>
  <si>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</si>
  <si>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</si>
  <si>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Beton. dlažba šedá 200x200mm; tl. 60mm - hladká bez zkosené hrany - 201,758=201,758 [A] 
Beton. dlažba šedá 200x200mm; tl. 60mm - hladká se zkosenou hranou - 65,327=65,327 [B] 
Beton. dlažba zámková (íčko) 197x162mm; tl. 60mm - hladká bez zkosené hr. - 15,905=15,905 [C] 
Celkem: A+B+C=282,990 [D]</t>
  </si>
  <si>
    <t>582617</t>
  </si>
  <si>
    <t>KRYTY Z BETON DLAŽDIC SE ZÁMKEM ŠEDÝCH RELIÉF TL 60MM DO LOŽE Z KAM</t>
  </si>
  <si>
    <t>Beton. dlažba šedá 200x100mm; tl. 60mm - 2,352=2,352 [A]</t>
  </si>
  <si>
    <t>58261A</t>
  </si>
  <si>
    <t>KRYTY Z BETON DLAŽDIC SE ZÁMKEM BAREV RELIÉF TL 60MM DO LOŽE Z KAM</t>
  </si>
  <si>
    <t>Beton. dlažba červená 200x100mm; tl. 60mm - 7,560=7,560 [A]</t>
  </si>
  <si>
    <t>58271</t>
  </si>
  <si>
    <t>DLÁŽDĚNÉ KRYTY Z DESEK Z KONGLOMER KAMENE DO LOŽE Z KAMENIVA</t>
  </si>
  <si>
    <t>Zdrsněný pás u schodiště - 1,260=1,260 [A]</t>
  </si>
  <si>
    <t>58920</t>
  </si>
  <si>
    <t>VÝPLŇ SPAR MODIFIKOVANÝM ASFALTEM</t>
  </si>
  <si>
    <t>položka zahrnuje: 
- dodávku předepsaného materiálu 
- vyčištění a výplň spar tímto materiálem</t>
  </si>
  <si>
    <t>711111</t>
  </si>
  <si>
    <t>IZOLACE BĚŽNÝCH KONSTRUKCÍ PROTI ZEMNÍ VLHKOSTI ASFALTOVÝMI NÁTĚRY</t>
  </si>
  <si>
    <t>Penetrační asfaltový nátěr monolitické zídky - dvě vrstvy - 36,413*2=72,826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</si>
  <si>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</si>
  <si>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711137</t>
  </si>
  <si>
    <t>IZOLACE BĚŽN KONSTR PROTI VOL STÉK VODĚ Z PE FÓLIÍ</t>
  </si>
  <si>
    <t>úprava silniční komunikace - nopová fólie</t>
  </si>
  <si>
    <t>9111B1</t>
  </si>
  <si>
    <t>ZÁBRADLÍ SILNIČNÍ SE SVISLOU VÝPLNÍ - DODÁVKA A MONTÁŽ</t>
  </si>
  <si>
    <t>Zábradlí městského typu se svislou výplní výšky 1,1m - 44,866=44,866 [A] 
Z toho předsazené madlo ve výšce 0,9m a 0,7m - 6,180m 
Vč. výrobní dokumentace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</si>
  <si>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</si>
  <si>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917212</t>
  </si>
  <si>
    <t>ZÁHONOVÉ OBRUBY Z BETONOVÝCH OBRUBNÍKŮ ŠÍŘ 80MM</t>
  </si>
  <si>
    <t>Chodníkový obrubník (ŠxVxD 80x250x1000mm)</t>
  </si>
  <si>
    <t>Položka zahrnuje: 
dodání a pokládku betonových obrubníků o rozměrech předepsaných zadávací dokumentací 
betonové lože i boční betonovou opěrku.</t>
  </si>
  <si>
    <t>917223</t>
  </si>
  <si>
    <t>SILNIČNÍ A CHODNÍKOVÉ OBRUBY Z BETONOVÝCH OBRUBNÍKŮ ŠÍŘ 100MM</t>
  </si>
  <si>
    <t>Chodníkový obrubník (ŠxVxD 100x250x1000mm)</t>
  </si>
  <si>
    <t>917224</t>
  </si>
  <si>
    <t>SILNIČNÍ A CHODNÍKOVÉ OBRUBY Z BETONOVÝCH OBRUBNÍKŮ ŠÍŘ 150MM</t>
  </si>
  <si>
    <t>919111</t>
  </si>
  <si>
    <t>ŘEZÁNÍ ASFALTOVÉHO KRYTU VOZOVEK TL DO 50MM</t>
  </si>
  <si>
    <t>pro asfaltovou zálivku</t>
  </si>
  <si>
    <t>položka zahrnuje řezání vozovkové vrstvy v předepsané tloušťce, včetně spotřeby vody</t>
  </si>
  <si>
    <t>919113</t>
  </si>
  <si>
    <t>ŘEZÁNÍ ASFALTOVÉHO KRYTU VOZOVEK TL DO 150MM</t>
  </si>
  <si>
    <t>pro odstranění stávajícího asfaltu</t>
  </si>
  <si>
    <t>924415R</t>
  </si>
  <si>
    <t>NÁSTUPIŠTĚ L (H) S KONZOLOVÝMI DESKAMI LOMENÝMI KDL</t>
  </si>
  <si>
    <t>KDL 800/1600 - 88 ks 
KDL 800/1600 signální - 2 ks</t>
  </si>
  <si>
    <t>1. Položka obsahuje: 
 – dodávku veškerých prvků a částí daného typu nástupiště dle odpovídajících vzorových listů a TKP 
 – zřízení nástupiště typu L nebo H na požadovanou osovou vzdálenost kolejí i výšku nástupní hrany nad TK 
 – slepá zakončení nástupiště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nástupní hrany nástupiště podél přilehlé koleje v metrech délkových, a to i u oboustranných nástupišť.</t>
  </si>
  <si>
    <t>924420R</t>
  </si>
  <si>
    <t>NÁSTUPIŠTĚ L (H) BEZ KONZOLOVÝCH DESEK</t>
  </si>
  <si>
    <t>924825</t>
  </si>
  <si>
    <t>NÁSTUPIŠTĚ - UKONČENÍ NÁSTUPIŠŤ RAMPOU TYPU L (H) BEZ KONZOLOVÝCH DESEK</t>
  </si>
  <si>
    <t>Nástupištní blok pravý 130/114 - 1 ks - 2=2,000 [A] 
Nástupištní blok pravý 114/98 - 1 ks - 2=2,000 [B] 
Nástupištní blok pravý 98/82 - 1 ks - 2=2,000 [C] 
Nástupištní blok pravý 82/66 - 1 ks - 2=2,000 [D] 
Nástupištní blok pravý 66/50 - 2ks - 4=4,000 [E] 
Celkem: A+B+C+D+E=12,000 [F]</t>
  </si>
  <si>
    <t>1. Položka obsahuje: 
 – dodávku veškerých prvků a částí daného typu nástupiště dle odpovídajících vzorových listů a TKP včetně výplňových desek 
 – zřízení rampy nástupiště typu L nebo H na požadovanou osovou vzdálenost kolejí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nenástupní hrany nástupiště podél přilehlé koleje v metrech délkových, a to i u oboustranných nástupišť.</t>
  </si>
  <si>
    <t>924913R</t>
  </si>
  <si>
    <t>NÁSTUPIŠTĚ - OPTICKÉ ZNAČENÍ NÁTĚREM ŠÍŘKY 0,15 M, ODSTÍN ŽLUTÁ 6200</t>
  </si>
  <si>
    <t>silnostěnný povlak o tl. 1-3mm s protiskluzovými vlastnostmi</t>
  </si>
  <si>
    <t>Žlutý kontrastní pruh (RAL 1003); bezpeč. pás š.150mm + schodiště š. 100mm - 90+2*3=96,000 [A]</t>
  </si>
  <si>
    <t>1. Položka obsahuje: 
 – příprava a očištění podkladu 
 – dodání a aplikace nátěrové hmoty 
2. Položka neobsahuje: 
 X 
3. Způsob měření: 
Měří se metr délkový.</t>
  </si>
  <si>
    <t>93753</t>
  </si>
  <si>
    <t>MOBILIÁŘ - KOVOVÉ KOŠE NA ODPADKY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</si>
  <si>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</si>
  <si>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93754</t>
  </si>
  <si>
    <t>MOBILIÁŘ - KOVOVÉ STOJANY NA KOLA</t>
  </si>
  <si>
    <t>93765R</t>
  </si>
  <si>
    <t>MOBILIÁŘ - NÁDOBA NA POSYPOVÝ MATERIÁL</t>
  </si>
  <si>
    <t>Nádoba na posypový materiál (objem 220l)</t>
  </si>
  <si>
    <t>965010</t>
  </si>
  <si>
    <t>ODSTRANĚNÍ KOLEJOVÉHO LOŽE A DRÁŽNÍCH STEZEK</t>
  </si>
  <si>
    <t>odtěžené lože bude využito do záspu nástupiště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</si>
  <si>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</si>
  <si>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965022</t>
  </si>
  <si>
    <t>ODSTRANĚNÍ KOLEJOVÉHO LOŽE A DRÁŽNÍCH STEZEK - ODVOZ NA MEZIDEPONII</t>
  </si>
  <si>
    <t>odvoz do 5km - 37*5=185,000 [A]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</si>
  <si>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</si>
  <si>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D.2.1.5</t>
  </si>
  <si>
    <t>Ostatní inženýrské objekty</t>
  </si>
  <si>
    <t>D.2.1.5.1</t>
  </si>
  <si>
    <t>Elektrorozvodné sítě</t>
  </si>
  <si>
    <t>O3</t>
  </si>
  <si>
    <t>SO 11-30-11</t>
  </si>
  <si>
    <t>SSZT a SEE, přeložka kabelové trasy</t>
  </si>
  <si>
    <t xml:space="preserve"> SO 11-30-11</t>
  </si>
  <si>
    <t>11130</t>
  </si>
  <si>
    <t>SEJMUTÍ DRNU</t>
  </si>
  <si>
    <t>13283</t>
  </si>
  <si>
    <t>HLOUBENÍ RÝH ŠÍŘ DO 2M PAŽ I NEPAŽ TŘ. II</t>
  </si>
  <si>
    <t>741</t>
  </si>
  <si>
    <t>Elektroinstalace - silnoproud</t>
  </si>
  <si>
    <t>742131R</t>
  </si>
  <si>
    <t>Spojovací vedení, podpěrné izolátory Spojky, ukončení pasu, ostatní Spojka SVCZ-S4-2 4x50-4x95mm2 AL+Cu</t>
  </si>
  <si>
    <t>[bez vazby na CS]</t>
  </si>
  <si>
    <t>VEDENÍ SPOJOVACÍ, SPOJKA DO 500 MM2</t>
  </si>
  <si>
    <t>742H23</t>
  </si>
  <si>
    <t>KABEL NN ČTYŘ- A PĚTIŽÍLOVÝ AL S PLASTOVOU IZOLACÍ OD 25 DO 50 MM2</t>
  </si>
  <si>
    <t>742</t>
  </si>
  <si>
    <t>Elektroinstalace - slaboproud</t>
  </si>
  <si>
    <t>75A131</t>
  </si>
  <si>
    <t>KABEL METALICKÝ DVOUPLÁŠŤOVÝ DO 12 PÁRŮ - DODÁVKA</t>
  </si>
  <si>
    <t>75A141</t>
  </si>
  <si>
    <t>KABEL METALICKÝ DVOUPLÁŠŤOVÝ PŘES 12 PÁRŮ - DODÁVKA</t>
  </si>
  <si>
    <t>75A217</t>
  </si>
  <si>
    <t>ZATAŽENÍ A SPOJKOVÁNÍ KABELŮ DO 12 PÁRŮ - MONTÁŽ</t>
  </si>
  <si>
    <t>75A217R</t>
  </si>
  <si>
    <t>OCHRANA STÁVAJÍCÍCH KABELOVÝCH TRAS V BLÍZKOSTI ZEMNÍCH PRACÍ</t>
  </si>
  <si>
    <t>75A227</t>
  </si>
  <si>
    <t>ZATAŽENÍ A SPOJKOVÁNÍ KABELŮ PŘES 12 PÁRŮ - MONTÁŽ</t>
  </si>
  <si>
    <t>75A311</t>
  </si>
  <si>
    <t>KABELOVÁ FORMA (UKONČENÍ KABELŮ) PRO KABELY ZABEZPEČOVACÍ DO 12 PÁRŮ</t>
  </si>
  <si>
    <t>75A312</t>
  </si>
  <si>
    <t>KABELOVÁ FORMA (UKONČENÍ KABELŮ) PRO KABELY ZABEZPEČOVACÍ PŘES 12 PÁRŮ</t>
  </si>
  <si>
    <t>75A321</t>
  </si>
  <si>
    <t>SPOJKA ROVNÁ PRO PLASTOVÉ KABELY S JÁDRY O PRŮMĚRU 1 MM2 DO 12 PÁRŮ</t>
  </si>
  <si>
    <t>75A322</t>
  </si>
  <si>
    <t>SPOJKA ROVNÁ PRO PLASTOVÉ KABELY S JÁDRY O PRŮMĚRU 1 MM2 PŘES 12 PÁRŮ</t>
  </si>
  <si>
    <t>75A410</t>
  </si>
  <si>
    <t>OZNAČENÍ KABELŮ ZNAČKOVACÍ KABELOVOU OBJÍMKOU</t>
  </si>
  <si>
    <t>75I81Y</t>
  </si>
  <si>
    <t>KABEL OPTICKÝ SINGLEMODE - DEMONTÁŽ</t>
  </si>
  <si>
    <t>75I912</t>
  </si>
  <si>
    <t>OPTOTRUBKA HDPE PRŮMĚRU PŘES 40 MM</t>
  </si>
  <si>
    <t>75I952</t>
  </si>
  <si>
    <t>OPTOTRUBKA HDPE DĚLENÁ PRŮMĚRU PŘES 40 MM</t>
  </si>
  <si>
    <t>75I95X</t>
  </si>
  <si>
    <t>OPTOTRUBKA HDPE DĚLENÁ - MONTÁŽ</t>
  </si>
  <si>
    <t>75IA12</t>
  </si>
  <si>
    <t>OPTOTRUBKOVÁ SPOJKA  PRŮMĚRU PŘES 40 MM</t>
  </si>
  <si>
    <t>75II1X</t>
  </si>
  <si>
    <t>SPOJKA PRO CELOPLASTOVÉ KABELY BEZ PANCÍŘE - MONTÁŽ</t>
  </si>
  <si>
    <t>75IJ13</t>
  </si>
  <si>
    <t>MĚŘENÍ ÚTLUMU PŘESLECHU NA BLÍZKÉM KONCI NA MÍSTNÍM SDĚL. KABELU ZA 1 ČTYŘKU XN A 1 MĚŘENÝ ÚSEK</t>
  </si>
  <si>
    <t>75IJ13R</t>
  </si>
  <si>
    <t>MĚŘENÍ ÚTLUMU PŘESLECHU PŘED STAVBOU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</si>
  <si>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</si>
  <si>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</si>
  <si>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75IJ15R</t>
  </si>
  <si>
    <t>75IJ23</t>
  </si>
  <si>
    <t>MĚŘENÍ ZÁVĚREČNÉ DÁLKOVÝCH KABELŮ V OBOU SMĚRECH V PLNÉM ROZSAHU BEZ PROVOZU</t>
  </si>
  <si>
    <t>ČTYŘKA</t>
  </si>
  <si>
    <t>75IJ23R</t>
  </si>
  <si>
    <t>MĚŘENÍ PŘED STAVBOU DÁLKOVÝCH KABELŮ V OBOU SMĚRECH V PLNÉM ROZSAHU BEZ PROVOZU</t>
  </si>
  <si>
    <t>749</t>
  </si>
  <si>
    <t>Elektromontáže - ostatní práce a konstrukce</t>
  </si>
  <si>
    <t>701004</t>
  </si>
  <si>
    <t>VYHLEDÁVACÍ MARKER ZEMNÍ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</si>
  <si>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</si>
  <si>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</si>
  <si>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</si>
  <si>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</si>
  <si>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702901</t>
  </si>
  <si>
    <t>ZASYPÁNÍ KABELOVÉHO ŽLABU VRSTVOU Z PŘESÁTÉHO PÍSKU SVĚTLÉ ŠÍŘKY DO 120 MM</t>
  </si>
  <si>
    <t>709210</t>
  </si>
  <si>
    <t>KŘIŽOVATKA KABELOVÝCH VEDENÍ SE STÁVAJÍCÍ INŽENÝRSKOU SÍTÍ (KABELEM, POTRUBÍM APOD.)</t>
  </si>
  <si>
    <t>OST</t>
  </si>
  <si>
    <t>Ostatní</t>
  </si>
  <si>
    <t>POPLATKY ZA LIKVIDACŮ ODPADŮ NEKONTAMINOVANÝCH - 17 05 04  VYTĚŽENÉ ZEMINY A HORNINY -  II. TŘÍDA TĚŽITELNOSTI</t>
  </si>
  <si>
    <t>D.2.2</t>
  </si>
  <si>
    <t>Pozemní stavební objekty</t>
  </si>
  <si>
    <t>D.2.2.2</t>
  </si>
  <si>
    <t>Zastřešení nástupišť, přístřešky na nástupištích</t>
  </si>
  <si>
    <t>SO 11-75-01</t>
  </si>
  <si>
    <t>Nástupištní přístřešek</t>
  </si>
  <si>
    <t xml:space="preserve"> SO 11-75-01</t>
  </si>
  <si>
    <t>029.0</t>
  </si>
  <si>
    <t>Přesuny, mechanizace, manipulace</t>
  </si>
  <si>
    <t>0290192R</t>
  </si>
  <si>
    <t>Lešení</t>
  </si>
  <si>
    <t>SOUBOR</t>
  </si>
  <si>
    <t>0290193R</t>
  </si>
  <si>
    <t>Vnitrostaveništní přepravy</t>
  </si>
  <si>
    <t>0290194R</t>
  </si>
  <si>
    <t>Dopravy materiálu</t>
  </si>
  <si>
    <t>0301156R</t>
  </si>
  <si>
    <t>Vypracování výkresové dokumentace</t>
  </si>
  <si>
    <t>0301157R</t>
  </si>
  <si>
    <t>Uzemnění přístřešku</t>
  </si>
  <si>
    <t>0301158R</t>
  </si>
  <si>
    <t>LED svítidlo; IP68</t>
  </si>
  <si>
    <t>0301159R</t>
  </si>
  <si>
    <t>Lavice</t>
  </si>
  <si>
    <t>0301161R</t>
  </si>
  <si>
    <t>Prosvětlená vitrína</t>
  </si>
  <si>
    <t>744</t>
  </si>
  <si>
    <t>Vodorovné konstrukce, střešní plášť</t>
  </si>
  <si>
    <t>7440100R</t>
  </si>
  <si>
    <t>Střešní trapézový plech - dodávka</t>
  </si>
  <si>
    <t>7440101R</t>
  </si>
  <si>
    <t>Střešní trapézový plech - montáž</t>
  </si>
  <si>
    <t>7440102R</t>
  </si>
  <si>
    <t>Spojovací materiál - trapézový plech</t>
  </si>
  <si>
    <t>(1*1)=1,000 [A] 
Celkem: A=1,000 [B]</t>
  </si>
  <si>
    <t>7440103R</t>
  </si>
  <si>
    <t>Kabelový žlab</t>
  </si>
  <si>
    <t>7440104R</t>
  </si>
  <si>
    <t>Kabelový žlab - montáž</t>
  </si>
  <si>
    <t>745</t>
  </si>
  <si>
    <t>Opláštění, obklady, podkonstrukce</t>
  </si>
  <si>
    <t>7455206R</t>
  </si>
  <si>
    <t>Opláštění bočních, zadních stěn bezpečnostním sklem - dodávka</t>
  </si>
  <si>
    <t>7455207R</t>
  </si>
  <si>
    <t>Opláštění bočních, zadních stěn bezpečnostním sklem - montáž</t>
  </si>
  <si>
    <t>7455213R</t>
  </si>
  <si>
    <t>Spojovací materiál - opláštění sklem</t>
  </si>
  <si>
    <t>767</t>
  </si>
  <si>
    <t>Konstrukce zámečnické</t>
  </si>
  <si>
    <t>7672301R</t>
  </si>
  <si>
    <t>D+M Kotevní šrouby s kotevní hlavou do M24 - včetně přesného zaměření, osazení a zabezpečení polohy</t>
  </si>
  <si>
    <t>KS</t>
  </si>
  <si>
    <t>(17*4)=68,000 [A] 
Celkem: A=68,000 [B]</t>
  </si>
  <si>
    <t>7672303R</t>
  </si>
  <si>
    <t>Podlití sloupů plastmaltou</t>
  </si>
  <si>
    <t>(17*1)=17,000 [A] 
Celkem: A=17,000 [B]</t>
  </si>
  <si>
    <t>7672304R</t>
  </si>
  <si>
    <t>Ocelové konstrukce</t>
  </si>
  <si>
    <t>KG</t>
  </si>
  <si>
    <t>7672305R</t>
  </si>
  <si>
    <t>Ocelové konstrukce - montáž</t>
  </si>
  <si>
    <t>7672306R</t>
  </si>
  <si>
    <t>Spojovací materiál - ocelové konstrukce</t>
  </si>
  <si>
    <t>768</t>
  </si>
  <si>
    <t>Protikorozní ochrana nových ocelových konstrukcí</t>
  </si>
  <si>
    <t>7689690R</t>
  </si>
  <si>
    <t>Žárové zinkování</t>
  </si>
  <si>
    <t>7689691R</t>
  </si>
  <si>
    <t>Nátěry ocelové konstrukce</t>
  </si>
  <si>
    <t>7689692R</t>
  </si>
  <si>
    <t>Příplatek za nátěr ocelové konstrukce</t>
  </si>
  <si>
    <t>7689693R</t>
  </si>
  <si>
    <t>Oprava PKO po přepravě a montáži</t>
  </si>
  <si>
    <t>D.2.2.4</t>
  </si>
  <si>
    <t>Orientační systém</t>
  </si>
  <si>
    <t>SO 11-77-01</t>
  </si>
  <si>
    <t>ZAST Orel, orientační systém</t>
  </si>
  <si>
    <t xml:space="preserve"> SO 11-77-01</t>
  </si>
  <si>
    <t>923711R</t>
  </si>
  <si>
    <t>TABULE VELIKOSTI 1210X600 MM "NÁZEV STANICE" (NA OCELOVÝCH SLOUPCÍCH)</t>
  </si>
  <si>
    <t>923721R</t>
  </si>
  <si>
    <t>TABULE VELIKOSTI 240X240 MM "PRŮCHOD PRO PĚŠÍ ZAKÁZÁN!" (NA OCELOVÉM SLOUPKU)</t>
  </si>
  <si>
    <t>923731R</t>
  </si>
  <si>
    <t>TABULE VELIKOSTI 1630X355 MM "OZNAČENÍ SMĚRŮ" (NA OCELOVÝCH SLOUPCÍCH)</t>
  </si>
  <si>
    <t>923761R</t>
  </si>
  <si>
    <t>TABULE VELIKOSTI 440X240 MM "OZNAČENÍ VÝCHODU Z NÁSTUPIŠTĚ" (NA OCELOVÉM SLOUPKU)</t>
  </si>
  <si>
    <t>pro název stanice + označení směrů - 6=6,000 [A] 
pro označení východu z nástupiště - 2=2,000 [B] 
Celkem: A+B=8,000 [C]</t>
  </si>
  <si>
    <t>D.2.3</t>
  </si>
  <si>
    <t>Trakční a energetická zařízení</t>
  </si>
  <si>
    <t>D.2.3.6</t>
  </si>
  <si>
    <t>Rozvody VN, NN, osvětlení a dálkové ovládání odpojovačů</t>
  </si>
  <si>
    <t>D.2.3.6.1</t>
  </si>
  <si>
    <t>NN</t>
  </si>
  <si>
    <t>SO 11-86-01</t>
  </si>
  <si>
    <t>ZAST Orel, osvětlení</t>
  </si>
  <si>
    <t xml:space="preserve"> SO 11-86-01</t>
  </si>
  <si>
    <t>D11</t>
  </si>
  <si>
    <t>KABELOVÉ CHRÁNIČKY</t>
  </si>
  <si>
    <t>123</t>
  </si>
  <si>
    <t>Pol25</t>
  </si>
  <si>
    <t>KF 09040_BA TRUBKA KOPOFLEX 40</t>
  </si>
  <si>
    <t>D12</t>
  </si>
  <si>
    <t>KABEL SILOVÝ,IZOLACE PVC</t>
  </si>
  <si>
    <t>124</t>
  </si>
  <si>
    <t>Pol26</t>
  </si>
  <si>
    <t>CYKY-J 3x1.5</t>
  </si>
  <si>
    <t>125</t>
  </si>
  <si>
    <t>Pol27</t>
  </si>
  <si>
    <t>CYKY-J 3x2.5</t>
  </si>
  <si>
    <t>126</t>
  </si>
  <si>
    <t>Pol28</t>
  </si>
  <si>
    <t>CYKY-J 3x4</t>
  </si>
  <si>
    <t>127</t>
  </si>
  <si>
    <t>Pol29</t>
  </si>
  <si>
    <t>CYKY-J 4x10</t>
  </si>
  <si>
    <t>D13</t>
  </si>
  <si>
    <t>UKONČENÍ  VODIČŮ V ROZVADĚČÍCH</t>
  </si>
  <si>
    <t>128</t>
  </si>
  <si>
    <t>Pol30</t>
  </si>
  <si>
    <t>Do   2,5 mm2</t>
  </si>
  <si>
    <t>129</t>
  </si>
  <si>
    <t>Pol31</t>
  </si>
  <si>
    <t>Do   6   mm2</t>
  </si>
  <si>
    <t>130</t>
  </si>
  <si>
    <t>Pol32</t>
  </si>
  <si>
    <t>Do  16   mm2</t>
  </si>
  <si>
    <t>D14</t>
  </si>
  <si>
    <t>DATOVÉ KABELY</t>
  </si>
  <si>
    <t>131</t>
  </si>
  <si>
    <t>Pol33</t>
  </si>
  <si>
    <t>UTP cat. 5E - typ bude upřesněn ve "sdělovací" části PD</t>
  </si>
  <si>
    <t>D15</t>
  </si>
  <si>
    <t>UKONČENÍ VODIČŮ NA SVORKOVNICI</t>
  </si>
  <si>
    <t>132</t>
  </si>
  <si>
    <t>Pol34</t>
  </si>
  <si>
    <t>do 16 mm2</t>
  </si>
  <si>
    <t>D16</t>
  </si>
  <si>
    <t>OCELOVÝ DRÁT POZINKOVANÝ</t>
  </si>
  <si>
    <t>133</t>
  </si>
  <si>
    <t>Pol35</t>
  </si>
  <si>
    <t>Drát 10 drát o 10mm(0,62kg/m), volně</t>
  </si>
  <si>
    <t>D17</t>
  </si>
  <si>
    <t>SVORKA HROMOSVODNÍ,UZEMŇOVACÍ</t>
  </si>
  <si>
    <t>134</t>
  </si>
  <si>
    <t>Pol36</t>
  </si>
  <si>
    <t>SP připojovací</t>
  </si>
  <si>
    <t>135</t>
  </si>
  <si>
    <t>Pol37</t>
  </si>
  <si>
    <t>SSp spojovací s příložkou</t>
  </si>
  <si>
    <t>D18</t>
  </si>
  <si>
    <t>STOŽÁR ŽELEZNIČNÍ SKLÁPĚCÍ - kompletní, včetně stožárové výzbroje</t>
  </si>
  <si>
    <t>136</t>
  </si>
  <si>
    <t>Pol38</t>
  </si>
  <si>
    <t>6m, žárově zinkovaný</t>
  </si>
  <si>
    <t>D2</t>
  </si>
  <si>
    <t>SKŘÍNĚ PLASTOVÉ - PILÍŘE</t>
  </si>
  <si>
    <t>99</t>
  </si>
  <si>
    <t>Pol1</t>
  </si>
  <si>
    <t>-  kompaktní pilíř - elektroměrová a vývodová část, sestava základu, kabelového prostoru a rozvodnice - 2x(550x(1500+600)x240), IP44/20, včetně příslušenství</t>
  </si>
  <si>
    <t>D20</t>
  </si>
  <si>
    <t>SVÍTIDLA PRO VEŘEJNÉ OSVĚTLENÍ - včetně světelných zdrojů</t>
  </si>
  <si>
    <t>137</t>
  </si>
  <si>
    <t>Pol39</t>
  </si>
  <si>
    <t>A - venkovní "silniční" LED, optika DN10, 3000K, 5000lm, IP65, IK08, tř.II</t>
  </si>
  <si>
    <t>138</t>
  </si>
  <si>
    <t>Pol40</t>
  </si>
  <si>
    <t>B - venkovní "silniční" LED, optika DS50, 3000K, 5000lm, IP65, IK08, tř.II</t>
  </si>
  <si>
    <t>139</t>
  </si>
  <si>
    <t>Pol41</t>
  </si>
  <si>
    <t>140</t>
  </si>
  <si>
    <t>Pol42</t>
  </si>
  <si>
    <t>příspěvek na recyklaci</t>
  </si>
  <si>
    <t>D21</t>
  </si>
  <si>
    <t>HODINOVE ZUCTOVACI SAZBY</t>
  </si>
  <si>
    <t>141</t>
  </si>
  <si>
    <t>Pol43</t>
  </si>
  <si>
    <t>Napojeni na stavajici zarizeni</t>
  </si>
  <si>
    <t>142</t>
  </si>
  <si>
    <t>Pol44</t>
  </si>
  <si>
    <t>Strojhodiny jeřábu</t>
  </si>
  <si>
    <t>143</t>
  </si>
  <si>
    <t>Pol45</t>
  </si>
  <si>
    <t>Strojhodiny montážní plošiny</t>
  </si>
  <si>
    <t>D22</t>
  </si>
  <si>
    <t>SPOLUPRACE S DODAVATELEM PRI</t>
  </si>
  <si>
    <t>144</t>
  </si>
  <si>
    <t>Pol46</t>
  </si>
  <si>
    <t>zapojovani a zkouskach</t>
  </si>
  <si>
    <t>D23</t>
  </si>
  <si>
    <t>KOORDINACE POSTUPU PRACI</t>
  </si>
  <si>
    <t>145</t>
  </si>
  <si>
    <t>Pol47</t>
  </si>
  <si>
    <t>S ostatnimi profesemi</t>
  </si>
  <si>
    <t>D24</t>
  </si>
  <si>
    <t>PROVEDENI REVIZNICH ZKOUSEK</t>
  </si>
  <si>
    <t>146</t>
  </si>
  <si>
    <t>Pol48</t>
  </si>
  <si>
    <t>Revizni technik</t>
  </si>
  <si>
    <t>147</t>
  </si>
  <si>
    <t>Pol49</t>
  </si>
  <si>
    <t>Spoluprace s reviz.technikem</t>
  </si>
  <si>
    <t>D25</t>
  </si>
  <si>
    <t>ZAJIŠTĚNÍ PRŮKAZU ZPŮSOBILOSTI</t>
  </si>
  <si>
    <t>Pol62</t>
  </si>
  <si>
    <t>Podružný materiál</t>
  </si>
  <si>
    <t>148</t>
  </si>
  <si>
    <t>Pol50</t>
  </si>
  <si>
    <t>zajištění průkazu UTZ ke kolaudaci</t>
  </si>
  <si>
    <t>set</t>
  </si>
  <si>
    <t>D27</t>
  </si>
  <si>
    <t>VYTÝČENÍ TRATI</t>
  </si>
  <si>
    <t>149</t>
  </si>
  <si>
    <t>Pol51</t>
  </si>
  <si>
    <t>Kabelové vedení v obvodu železniční stanice</t>
  </si>
  <si>
    <t>KM</t>
  </si>
  <si>
    <t>D28</t>
  </si>
  <si>
    <t>VÝKOP JÁMY PRO STOŽÁR</t>
  </si>
  <si>
    <t>150</t>
  </si>
  <si>
    <t>Pol52</t>
  </si>
  <si>
    <t>Zemina třídy 3-4,ručně</t>
  </si>
  <si>
    <t>D29</t>
  </si>
  <si>
    <t>ZÁHOZ JÁMY,UPĚCHOVÁNÍ,ÚPRAVA</t>
  </si>
  <si>
    <t>151</t>
  </si>
  <si>
    <t>Pol53</t>
  </si>
  <si>
    <t>V zemine třídy 3-4</t>
  </si>
  <si>
    <t>D30</t>
  </si>
  <si>
    <t>ZÁKLAD PRO OSVĚTLOVACÍ STOŽÁR</t>
  </si>
  <si>
    <t>152</t>
  </si>
  <si>
    <t>Pol54</t>
  </si>
  <si>
    <t>pro 6m skl. stožár</t>
  </si>
  <si>
    <t>D31</t>
  </si>
  <si>
    <t>HLOUBENÍ KABELOVÉ RÝHY</t>
  </si>
  <si>
    <t>153</t>
  </si>
  <si>
    <t>Pol55</t>
  </si>
  <si>
    <t>Zemina třídy 3, šíře 350mm,hloubka 800mm</t>
  </si>
  <si>
    <t>D32</t>
  </si>
  <si>
    <t>ZŘÍZENÍ KABELOVÉHO LOŽE</t>
  </si>
  <si>
    <t>154</t>
  </si>
  <si>
    <t>Pol56</t>
  </si>
  <si>
    <t>Z kopaného písku, bez zakrytí, šíře do 65cm,tloušťka 10cm</t>
  </si>
  <si>
    <t>D33</t>
  </si>
  <si>
    <t>KŘIŽOVATKA S PODZEMNÍMI SÍTĚMI</t>
  </si>
  <si>
    <t>155</t>
  </si>
  <si>
    <t>Pol57</t>
  </si>
  <si>
    <t>Položení chráničky vč.zakrytí</t>
  </si>
  <si>
    <t>D34</t>
  </si>
  <si>
    <t>FOLIE VÝSTRAŽNÁ Z PVC</t>
  </si>
  <si>
    <t>156</t>
  </si>
  <si>
    <t>Pol58</t>
  </si>
  <si>
    <t>Do šířky 20cm</t>
  </si>
  <si>
    <t>D35</t>
  </si>
  <si>
    <t>ZÁHOZ KABELOVÉ RÝHY</t>
  </si>
  <si>
    <t>157</t>
  </si>
  <si>
    <t>Pol59</t>
  </si>
  <si>
    <t>D36</t>
  </si>
  <si>
    <t>ODVOZ ZEMINY</t>
  </si>
  <si>
    <t>158</t>
  </si>
  <si>
    <t>Pol60</t>
  </si>
  <si>
    <t>Do vzdálenosti 1 km</t>
  </si>
  <si>
    <t>D37</t>
  </si>
  <si>
    <t>ÚPRAVA POVRCHU</t>
  </si>
  <si>
    <t>159</t>
  </si>
  <si>
    <t>Pol61</t>
  </si>
  <si>
    <t>Provizorní úprava terénu v zemina třídy 3</t>
  </si>
  <si>
    <t>D4</t>
  </si>
  <si>
    <t>Modulové přístroje - jistící:</t>
  </si>
  <si>
    <t>100</t>
  </si>
  <si>
    <t>Pol2</t>
  </si>
  <si>
    <t>FLP-B+C MAXI VS/3 kombinovaný svodič bleskových proudů a přepětí, vhodné pro 3-fázový systém TN-C, instalace na vstupu do budovy, 75 kA (10/350), 180 kA (8/20),</t>
  </si>
  <si>
    <t>FLP-B+C MAXI VS/3 kombinovaný svodič bleskových proudů a přepětí, vhodné pro 3-fázový systém TN-C, instalace na vstupu do budovy, 75 kA (10/350), 180 kA (8/20), dálková signalizace poruchy</t>
  </si>
  <si>
    <t>101</t>
  </si>
  <si>
    <t>Pol3</t>
  </si>
  <si>
    <t>LTN-6B-1 Jistič</t>
  </si>
  <si>
    <t>102</t>
  </si>
  <si>
    <t>Pol4</t>
  </si>
  <si>
    <t>LTN-10C-1 Jistič</t>
  </si>
  <si>
    <t>103</t>
  </si>
  <si>
    <t>Pol5</t>
  </si>
  <si>
    <t>LTN-20B-3 Jistič</t>
  </si>
  <si>
    <t>104</t>
  </si>
  <si>
    <t>Pol6</t>
  </si>
  <si>
    <t>OLI-10B-1N-030AC Proudový chránič s nadproudovou ochranou</t>
  </si>
  <si>
    <t>105</t>
  </si>
  <si>
    <t>Pol7</t>
  </si>
  <si>
    <t>OLI-16B-1N-030AC Proudový chránič s nadproudovou ochranou</t>
  </si>
  <si>
    <t>106</t>
  </si>
  <si>
    <t>Pol8</t>
  </si>
  <si>
    <t>LFN-25-2-100A Proudový chránič</t>
  </si>
  <si>
    <t>D5</t>
  </si>
  <si>
    <t>Modulové přístroje - spínací:</t>
  </si>
  <si>
    <t>107</t>
  </si>
  <si>
    <t>Pol9</t>
  </si>
  <si>
    <t>MSO-20-1 Vypínač</t>
  </si>
  <si>
    <t>108</t>
  </si>
  <si>
    <t>Pol10</t>
  </si>
  <si>
    <t>RSI-25-40-A230-M Instalační stykač, s ruč. ovládáním</t>
  </si>
  <si>
    <t>D6</t>
  </si>
  <si>
    <t>Modulové přístroje - monitorovací:</t>
  </si>
  <si>
    <t>109</t>
  </si>
  <si>
    <t>Pol11</t>
  </si>
  <si>
    <t>MMR-U3-001-A230 Monitorovací relé</t>
  </si>
  <si>
    <t>110</t>
  </si>
  <si>
    <t>Pol12</t>
  </si>
  <si>
    <t>MMR-P1-001-A230 Monitorovací relé proudu</t>
  </si>
  <si>
    <t>111</t>
  </si>
  <si>
    <t>Pol13</t>
  </si>
  <si>
    <t>MMR-P5-001-A230 Monitorovací relé proudu</t>
  </si>
  <si>
    <t>112</t>
  </si>
  <si>
    <t>Pol14</t>
  </si>
  <si>
    <t>KXA02LH 2,5 mm2 Fázová svorka průchozí, 800V / 24A, šroubová</t>
  </si>
  <si>
    <t>113</t>
  </si>
  <si>
    <t>Pol15</t>
  </si>
  <si>
    <t>KXA04LH 4 mm2 Fázová svorka průchozí, 800V / 32A, šroubová</t>
  </si>
  <si>
    <t>114</t>
  </si>
  <si>
    <t>Pol16</t>
  </si>
  <si>
    <t>KXA10L 10 mm2 Fázová svorka průchozí, 400V / 57A, šroubová</t>
  </si>
  <si>
    <t>115</t>
  </si>
  <si>
    <t>Pol17</t>
  </si>
  <si>
    <t>KXA02NH 2,5 mm2 Nulová svorka průchozí, 800V / 24A, šroubová</t>
  </si>
  <si>
    <t>116</t>
  </si>
  <si>
    <t>Pol18</t>
  </si>
  <si>
    <t>KXA04NH 4 mm2 Nulová svorka průchozí, 800V / 32A, šroubová</t>
  </si>
  <si>
    <t>D7</t>
  </si>
  <si>
    <t>ŘÍDÍCÍ SYSTÉM</t>
  </si>
  <si>
    <t>117</t>
  </si>
  <si>
    <t>Pol19</t>
  </si>
  <si>
    <t>PLC (DOOS8+)</t>
  </si>
  <si>
    <t>D8</t>
  </si>
  <si>
    <t>DOPLŇKOVÁ VÝZBROJ</t>
  </si>
  <si>
    <t>118</t>
  </si>
  <si>
    <t>Pol20</t>
  </si>
  <si>
    <t>ETH zásuvka na DIN lištu</t>
  </si>
  <si>
    <t>119</t>
  </si>
  <si>
    <t>Pol21</t>
  </si>
  <si>
    <t>ZSE-03 Soklová zásuvka</t>
  </si>
  <si>
    <t>120</t>
  </si>
  <si>
    <t>Pol22</t>
  </si>
  <si>
    <t>termostat s topným tělískem</t>
  </si>
  <si>
    <t>121</t>
  </si>
  <si>
    <t>Pol23</t>
  </si>
  <si>
    <t>osvětlení</t>
  </si>
  <si>
    <t>D9</t>
  </si>
  <si>
    <t>OSTATNÍ</t>
  </si>
  <si>
    <t>122</t>
  </si>
  <si>
    <t>Pol24</t>
  </si>
  <si>
    <t>montážní a spojovací materiál</t>
  </si>
  <si>
    <t>D.2.4</t>
  </si>
  <si>
    <t>Ostatní stavební objekty</t>
  </si>
  <si>
    <t>SO 90-90</t>
  </si>
  <si>
    <t>Odpady</t>
  </si>
  <si>
    <t xml:space="preserve"> SO 90-90</t>
  </si>
  <si>
    <t>284,4+236,160+20=540,560 [A]</t>
  </si>
  <si>
    <t>SO 98-98</t>
  </si>
  <si>
    <t>Všeobecný stavební objekt</t>
  </si>
  <si>
    <t xml:space="preserve"> SO 98-98</t>
  </si>
  <si>
    <t>02730</t>
  </si>
  <si>
    <t>POMOC PRÁCE ZŘÍZ NEBO ZAJIŠŤ OCHRANU INŽENÝRSKÝCH SÍTÍ</t>
  </si>
  <si>
    <t>- vytyčení inženýrský sítí</t>
  </si>
  <si>
    <t>zahrnuje veškeré náklady spojené s objednatelem požadovanými zařízeními</t>
  </si>
  <si>
    <t>02910</t>
  </si>
  <si>
    <t>OSTATNÍ POŽADAVKY - ZEMĚMĚŘIČSKÁ MĚŘENÍ</t>
  </si>
  <si>
    <t>veškeré geodetické práce před a během výstavby</t>
  </si>
  <si>
    <t>zahrnuje veškeré náklady spojené s objednatelem požadovanými pracemi,     
- pro stanovení orientační investorské ceny určete jednotkovou cenu jako 1% odhadované ceny stavby</t>
  </si>
  <si>
    <t>geodetická dokumentace skutečného provedení stavby</t>
  </si>
  <si>
    <t>zahrnuje veškeré náklady spojené s objednatelem požadovanými pracemi</t>
  </si>
  <si>
    <t>vč. vypracování v listinnné formě</t>
  </si>
  <si>
    <t>02990</t>
  </si>
  <si>
    <t>OSTATNÍ POŽADAVKY - INFORMAČNÍ TABULE</t>
  </si>
  <si>
    <t>položka zahrnuje:    
- dodání a osazení informačních tabulí v předepsaném provedení a množství s obsahem 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</si>
  <si>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VSEOB001</t>
  </si>
  <si>
    <t>Osvědčení o shodě notifikovanou osobou</t>
  </si>
  <si>
    <t>Zajištění vydání osvědčení o shodě notifikovanou osobou v předepsaném rozsahu a počtu dle VTP a ZTP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</si>
  <si>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</si>
  <si>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VSEOB002</t>
  </si>
  <si>
    <t>Osvědčení o bezpečnosti před uvedením do provozu</t>
  </si>
  <si>
    <t>Zajištění vydání osvědčení o bezpečnosti před uvedením do provozu v předepsaném rozsahu a počtu dle VTP a ZTP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</si>
  <si>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</si>
  <si>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VSEOB003</t>
  </si>
  <si>
    <t>Nájmy hrazené zhotovitelem</t>
  </si>
  <si>
    <t>místo pro deponování materiálů aj. prostředků pro zhotovení stavby</t>
  </si>
  <si>
    <t>C - venkovní "silniční" LED, optika DRM2, 3000K, 5500lm, IP65, IK08, tř.II</t>
  </si>
  <si>
    <t>02920</t>
  </si>
  <si>
    <t>OSTATNÍ POŽADAVKY - MĚŘENÍ HLUKU</t>
  </si>
  <si>
    <t>2 x meření - před a po výstavbě dle stanoviska KHS (č.j. KHSPA18497/2021/HOK-CR)</t>
  </si>
  <si>
    <t>75IK11R</t>
  </si>
  <si>
    <t>MĚŘENÍ STÁVAJÍCÍHO OPTICKÉHO KABELU - PŘED SATVBOU</t>
  </si>
  <si>
    <t>MĚŘENÍ STÁVAJÍCÍHO OPTICKÉHO KABELU - PO STAVBĚ</t>
  </si>
  <si>
    <t>75L3EF</t>
  </si>
  <si>
    <t>SW MODUL PRO DÁLKOVÉ OVLÁDÁNÍ RÚ PŘI NASAZENÍ 1 MODULU NA ŘÍZENÉ TRATI</t>
  </si>
  <si>
    <t>Technická specifikace položky odpovídá příslušné cenové soustavě.</t>
  </si>
  <si>
    <t>SW PRO ŘÍZENÍ SYSTÉMU (ŽST. SAMOSTATNÁ MALÁ) - SW MODUL PRO ŘÍZENÍ RÚ</t>
  </si>
  <si>
    <t>75L3F5</t>
  </si>
  <si>
    <t>75L3F3</t>
  </si>
  <si>
    <t>SW PRO ŘÍZENÍ SYSTÉMU (ŽST. SAMOSTATNÁ MALÁ) - SW MODUL HLÁŠENÍ</t>
  </si>
  <si>
    <t>75L3F6</t>
  </si>
  <si>
    <t>SW PRO ŘÍZENÍ SYSTÉMU (ŽST. SAMOSTATNÁ MALÁ) - PŘÍPRAVA DAT GVD, INSTALACE
A KONFIGURACE</t>
  </si>
  <si>
    <t>75L3FW</t>
  </si>
  <si>
    <t>SW PRO ŘÍZENÍ SYSTÉMU (ŽST. SAMOSTATNÁ MALÁ) - DOPLNĚNÍ</t>
  </si>
  <si>
    <t>75M711</t>
  </si>
  <si>
    <t>ZÁZNAMOVÉ ZAŘÍZENÍ DIGITÁLNÍ</t>
  </si>
  <si>
    <t>75M713</t>
  </si>
  <si>
    <t>ZÁZNAMOVÉ ZAŘÍZENÍ, LICENCE NA JEDEN KANÁL (DOPLNĚNÍ)</t>
  </si>
  <si>
    <t>75M714</t>
  </si>
  <si>
    <t>ZÁZNAMOVÉ ZAŘÍZENÍ, LICENCE KAC</t>
  </si>
  <si>
    <t>75M715</t>
  </si>
  <si>
    <t>ZÁZNAMOVÉ ZAŘÍZENÍ -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</si>
</sst>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</numFmts>
  <fonts count="12" x14ac:knownFonts="1">
    <font>
      <sz val="10"/>
      <name val="Arial"/>
    </font>
    <font>
      <b/>
      <sz val="10"/>
      <name val="Arial"/>
    </font>
    <font>
      <sz val="10"/>
      <color rgb="FFFFFFFF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</cellStyleXfs>
  <cellXfs count="75"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2" fillId="2" borderId="0" xfId="6" applyFont="1" applyFill="1"/>
    <xf numFmtId="0" fontId="3" fillId="2" borderId="0" xfId="6" applyFont="1" applyFill="1" applyAlignment="1">
      <alignment horizontal="center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1" fillId="0" borderId="0" xfId="6" applyNumberFormat="1" applyFont="1" applyAlignment="1">
      <alignment horizontal="right"/>
    </xf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vertical="center"/>
    </xf>
    <xf numFmtId="0" fontId="0" fillId="0" borderId="1" xfId="6" applyFont="1" applyBorder="1" applyAlignment="1">
      <alignment horizontal="left"/>
    </xf>
    <xf numFmtId="0" fontId="0" fillId="0" borderId="1" xfId="6" applyFont="1" applyBorder="1" applyAlignment="1">
      <alignment horizontal="left" wrapText="1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1" fillId="0" borderId="5" xfId="6" applyFont="1" applyBorder="1" applyAlignment="1">
      <alignment horizontal="right"/>
    </xf>
    <xf numFmtId="0" fontId="1" fillId="0" borderId="5" xfId="6" applyFont="1" applyBorder="1" applyAlignment="1">
      <alignment wrapText="1"/>
    </xf>
    <xf numFmtId="4" fontId="1" fillId="0" borderId="5" xfId="6" applyNumberFormat="1" applyFont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1" fillId="0" borderId="2" xfId="6" applyFont="1" applyBorder="1" applyAlignment="1">
      <alignment horizontal="right"/>
    </xf>
    <xf numFmtId="4" fontId="1" fillId="0" borderId="2" xfId="6" applyNumberFormat="1" applyFont="1" applyBorder="1" applyAlignment="1">
      <alignment horizontal="center"/>
    </xf>
    <xf numFmtId="0" fontId="0" fillId="0" borderId="0" xfId="0"/>
    <xf numFmtId="0" fontId="3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3" borderId="1" xfId="6" applyFont="1" applyFill="1" applyBorder="1" applyAlignment="1">
      <alignment horizontal="center" vertical="center" wrapText="1"/>
    </xf>
    <xf numFmtId="0" fontId="8" fillId="0" borderId="1" xfId="6" applyFont="1" applyBorder="1" applyAlignment="1">
      <alignment horizontal="left" vertical="center" wrapText="1"/>
    </xf>
    <xf numFmtId="0" fontId="0" fillId="0" borderId="0" xfId="6" applyFont="1" applyBorder="1" applyAlignment="1">
      <alignment vertical="top"/>
    </xf>
    <xf numFmtId="0" fontId="0" fillId="0" borderId="0" xfId="0"/>
    <xf numFmtId="4" fontId="0" fillId="0" borderId="0" xfId="0" applyNumberFormat="1"/>
    <xf numFmtId="0" fontId="0" fillId="0" borderId="0" xfId="0"/>
    <xf numFmtId="0" fontId="8" fillId="0" borderId="1" xfId="6" applyFont="1" applyBorder="1" applyAlignment="1">
      <alignment horizontal="right"/>
    </xf>
    <xf numFmtId="0" fontId="8" fillId="0" borderId="1" xfId="6" applyFont="1" applyBorder="1"/>
    <xf numFmtId="0" fontId="8" fillId="0" borderId="1" xfId="6" applyFont="1" applyBorder="1" applyAlignment="1">
      <alignment wrapText="1"/>
    </xf>
    <xf numFmtId="0" fontId="8" fillId="0" borderId="1" xfId="6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4" fontId="8" fillId="0" borderId="1" xfId="6" applyNumberFormat="1" applyFont="1" applyBorder="1" applyAlignment="1">
      <alignment horizontal="center"/>
    </xf>
    <xf numFmtId="0" fontId="8" fillId="0" borderId="0" xfId="0" applyFont="1"/>
    <xf numFmtId="0" fontId="8" fillId="0" borderId="1" xfId="6" applyFont="1" applyBorder="1" applyAlignment="1">
      <alignment horizontal="left" wrapText="1"/>
    </xf>
    <xf numFmtId="0" fontId="9" fillId="0" borderId="1" xfId="6" applyFont="1" applyBorder="1" applyAlignment="1">
      <alignment horizontal="left" vertical="center" wrapText="1"/>
    </xf>
    <xf numFmtId="0" fontId="8" fillId="0" borderId="4" xfId="6" applyFont="1" applyBorder="1" applyAlignment="1">
      <alignment vertical="top"/>
    </xf>
    <xf numFmtId="0" fontId="8" fillId="0" borderId="0" xfId="6" applyFont="1" applyAlignment="1">
      <alignment vertical="top"/>
    </xf>
    <xf numFmtId="0" fontId="8" fillId="0" borderId="1" xfId="6" applyFont="1" applyFill="1" applyBorder="1" applyAlignment="1">
      <alignment horizontal="right"/>
    </xf>
    <xf numFmtId="0" fontId="8" fillId="0" borderId="1" xfId="6" applyFont="1" applyFill="1" applyBorder="1" applyAlignment="1">
      <alignment wrapText="1"/>
    </xf>
    <xf numFmtId="0" fontId="8" fillId="0" borderId="1" xfId="6" applyFont="1" applyFill="1" applyBorder="1" applyAlignment="1">
      <alignment horizontal="center"/>
    </xf>
    <xf numFmtId="0" fontId="8" fillId="0" borderId="0" xfId="0" applyFont="1" applyFill="1"/>
    <xf numFmtId="0" fontId="8" fillId="0" borderId="0" xfId="6" applyFont="1" applyBorder="1" applyAlignment="1">
      <alignment vertical="top"/>
    </xf>
    <xf numFmtId="0" fontId="9" fillId="0" borderId="1" xfId="6" applyFont="1" applyFill="1" applyBorder="1" applyAlignment="1">
      <alignment horizontal="left" vertical="center" wrapText="1"/>
    </xf>
    <xf numFmtId="0" fontId="0" fillId="0" borderId="0" xfId="0"/>
    <xf numFmtId="0" fontId="3" fillId="2" borderId="0" xfId="6" applyFont="1" applyFill="1" applyAlignment="1">
      <alignment horizontal="center" vertical="center"/>
    </xf>
    <xf numFmtId="0" fontId="0" fillId="2" borderId="0" xfId="6" applyFont="1" applyFill="1"/>
    <xf numFmtId="0" fontId="4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5" fillId="0" borderId="0" xfId="6" applyFont="1" applyAlignment="1">
      <alignment horizontal="right" vertical="center"/>
    </xf>
    <xf numFmtId="0" fontId="5" fillId="0" borderId="0" xfId="6" applyFont="1" applyAlignment="1">
      <alignment horizontal="left" vertical="center" wrapText="1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horizontal="right" vertical="center"/>
    </xf>
    <xf numFmtId="0" fontId="5" fillId="0" borderId="2" xfId="6" applyFont="1" applyBorder="1" applyAlignment="1">
      <alignment horizontal="left" vertical="center" wrapText="1"/>
    </xf>
    <xf numFmtId="0" fontId="10" fillId="0" borderId="1" xfId="6" applyFont="1" applyBorder="1" applyAlignment="1">
      <alignment horizontal="right"/>
    </xf>
    <xf numFmtId="0" fontId="10" fillId="0" borderId="1" xfId="6" applyFont="1" applyBorder="1"/>
    <xf numFmtId="0" fontId="10" fillId="0" borderId="1" xfId="6" applyFont="1" applyBorder="1" applyAlignment="1">
      <alignment wrapText="1"/>
    </xf>
    <xf numFmtId="0" fontId="10" fillId="0" borderId="1" xfId="6" applyFont="1" applyBorder="1" applyAlignment="1">
      <alignment horizontal="center"/>
    </xf>
    <xf numFmtId="166" fontId="10" fillId="0" borderId="1" xfId="6" applyNumberFormat="1" applyFont="1" applyBorder="1" applyAlignment="1">
      <alignment horizontal="center"/>
    </xf>
    <xf numFmtId="4" fontId="10" fillId="0" borderId="1" xfId="6" applyNumberFormat="1" applyFont="1" applyBorder="1" applyAlignment="1">
      <alignment horizontal="center"/>
    </xf>
    <xf numFmtId="0" fontId="10" fillId="0" borderId="0" xfId="0" applyFont="1"/>
    <xf numFmtId="0" fontId="11" fillId="0" borderId="1" xfId="6" applyFont="1" applyBorder="1" applyAlignment="1">
      <alignment horizontal="left" vertical="center" wrapText="1"/>
    </xf>
    <xf numFmtId="0" fontId="10" fillId="0" borderId="1" xfId="6" applyFont="1" applyBorder="1" applyAlignment="1">
      <alignment horizontal="left" wrapText="1"/>
    </xf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</xdr:row>
      <xdr:rowOff>180975</xdr:rowOff>
    </xdr:from>
    <xdr:to>
      <xdr:col>4</xdr:col>
      <xdr:colOff>542925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15450" y="132397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1450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"/>
  <sheetViews>
    <sheetView workbookViewId="0">
      <selection activeCell="A21" sqref="A2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56"/>
      <c r="B1" s="3"/>
      <c r="C1" s="2"/>
      <c r="D1" s="2"/>
      <c r="E1" s="2"/>
    </row>
    <row r="2" spans="1:5" ht="57" customHeight="1" x14ac:dyDescent="0.2">
      <c r="A2" s="56"/>
      <c r="B2" s="57" t="s">
        <v>1</v>
      </c>
      <c r="C2" s="2"/>
      <c r="D2" s="2"/>
      <c r="E2" s="2"/>
    </row>
    <row r="3" spans="1:5" ht="20.100000000000001" customHeight="1" x14ac:dyDescent="0.2">
      <c r="A3" s="56"/>
      <c r="B3" s="58"/>
      <c r="C3" s="2"/>
      <c r="D3" s="2"/>
      <c r="E3" s="2"/>
    </row>
    <row r="4" spans="1:5" ht="39.950000000000003" customHeight="1" x14ac:dyDescent="0.3">
      <c r="B4" s="59" t="s">
        <v>2</v>
      </c>
      <c r="C4" s="56"/>
      <c r="E4" s="1" t="s">
        <v>0</v>
      </c>
    </row>
    <row r="5" spans="1:5" ht="30" customHeight="1" x14ac:dyDescent="0.2">
      <c r="B5" s="60" t="s">
        <v>3</v>
      </c>
      <c r="C5" s="56"/>
    </row>
    <row r="6" spans="1:5" ht="12.75" customHeight="1" x14ac:dyDescent="0.2">
      <c r="B6" s="5" t="s">
        <v>4</v>
      </c>
      <c r="C6" s="7">
        <f>0+C10+C12+C15+C17+C22+C25+C27</f>
        <v>0</v>
      </c>
    </row>
    <row r="7" spans="1:5" ht="12.75" customHeight="1" x14ac:dyDescent="0.2">
      <c r="B7" s="5" t="s">
        <v>5</v>
      </c>
      <c r="C7" s="7">
        <f>0+E10+E12+E15+E17+E22+E25+E27</f>
        <v>0</v>
      </c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">
      <c r="A10" s="14" t="s">
        <v>19</v>
      </c>
      <c r="B10" s="15" t="s">
        <v>20</v>
      </c>
      <c r="C10" s="16">
        <f>SUM(C11:C11)</f>
        <v>0</v>
      </c>
      <c r="D10" s="16">
        <f>SUM(D11:D11)</f>
        <v>0</v>
      </c>
      <c r="E10" s="16">
        <f>SUM(E11:E11)</f>
        <v>0</v>
      </c>
    </row>
    <row r="11" spans="1:5" x14ac:dyDescent="0.2">
      <c r="A11" s="14" t="s">
        <v>59</v>
      </c>
      <c r="B11" s="15" t="s">
        <v>32</v>
      </c>
      <c r="C11" s="16">
        <f>'D.1.1_D.1.1.3_PS 11-01-31'!I3</f>
        <v>0</v>
      </c>
      <c r="D11" s="16">
        <f>'D.1.1_D.1.1.3_PS 11-01-31'!O2</f>
        <v>0</v>
      </c>
      <c r="E11" s="16">
        <f>C11+D11</f>
        <v>0</v>
      </c>
    </row>
    <row r="12" spans="1:5" x14ac:dyDescent="0.2">
      <c r="A12" s="14" t="s">
        <v>85</v>
      </c>
      <c r="B12" s="15" t="s">
        <v>86</v>
      </c>
      <c r="C12" s="16">
        <f>SUM(C13:C14)</f>
        <v>0</v>
      </c>
      <c r="D12" s="16">
        <f>SUM(D13:D14)</f>
        <v>0</v>
      </c>
      <c r="E12" s="16">
        <f>SUM(E13:E14)</f>
        <v>0</v>
      </c>
    </row>
    <row r="13" spans="1:5" x14ac:dyDescent="0.2">
      <c r="A13" s="14" t="s">
        <v>91</v>
      </c>
      <c r="B13" s="15" t="s">
        <v>90</v>
      </c>
      <c r="C13" s="16">
        <f>'D.1.2_D.1.2.2_PS 11-02-21'!I3</f>
        <v>0</v>
      </c>
      <c r="D13" s="16">
        <f>'D.1.2_D.1.2.2_PS 11-02-21'!O2</f>
        <v>0</v>
      </c>
      <c r="E13" s="16">
        <f>C13+D13</f>
        <v>0</v>
      </c>
    </row>
    <row r="14" spans="1:5" x14ac:dyDescent="0.2">
      <c r="A14" s="14" t="s">
        <v>189</v>
      </c>
      <c r="B14" s="15" t="s">
        <v>188</v>
      </c>
      <c r="C14" s="16">
        <f>'D.1.2_D.1.2.2_PS 11-02-91'!I3</f>
        <v>0</v>
      </c>
      <c r="D14" s="16">
        <f>'D.1.2_D.1.2.2_PS 11-02-91'!O2</f>
        <v>0</v>
      </c>
      <c r="E14" s="16">
        <f>C14+D14</f>
        <v>0</v>
      </c>
    </row>
    <row r="15" spans="1:5" x14ac:dyDescent="0.2">
      <c r="A15" s="14" t="s">
        <v>344</v>
      </c>
      <c r="B15" s="15" t="s">
        <v>345</v>
      </c>
      <c r="C15" s="16">
        <f>SUM(C16:C16)</f>
        <v>0</v>
      </c>
      <c r="D15" s="16">
        <f>SUM(D16:D16)</f>
        <v>0</v>
      </c>
      <c r="E15" s="16">
        <f>SUM(E16:E16)</f>
        <v>0</v>
      </c>
    </row>
    <row r="16" spans="1:5" x14ac:dyDescent="0.2">
      <c r="A16" s="14" t="s">
        <v>350</v>
      </c>
      <c r="B16" s="15" t="s">
        <v>349</v>
      </c>
      <c r="C16" s="16">
        <f>'D.1.3_D.1.3.1_PS 11-03-11'!I3</f>
        <v>0</v>
      </c>
      <c r="D16" s="16">
        <f>'D.1.3_D.1.3.1_PS 11-03-11'!O2</f>
        <v>0</v>
      </c>
      <c r="E16" s="16">
        <f>C16+D16</f>
        <v>0</v>
      </c>
    </row>
    <row r="17" spans="1:5" x14ac:dyDescent="0.2">
      <c r="A17" s="14" t="s">
        <v>385</v>
      </c>
      <c r="B17" s="15" t="s">
        <v>386</v>
      </c>
      <c r="C17" s="16">
        <f>SUM(C18:C21)</f>
        <v>0</v>
      </c>
      <c r="D17" s="16">
        <f>SUM(D18:D21)</f>
        <v>0</v>
      </c>
      <c r="E17" s="16">
        <f>SUM(E18:E21)</f>
        <v>0</v>
      </c>
    </row>
    <row r="18" spans="1:5" x14ac:dyDescent="0.2">
      <c r="A18" s="14" t="s">
        <v>391</v>
      </c>
      <c r="B18" s="15" t="s">
        <v>390</v>
      </c>
      <c r="C18" s="16">
        <f>'D.2.1_D.2.1.1_SO 11-10-01'!I3</f>
        <v>0</v>
      </c>
      <c r="D18" s="16">
        <f>'D.2.1_D.2.1.1_SO 11-10-01'!O2</f>
        <v>0</v>
      </c>
      <c r="E18" s="16">
        <f>C18+D18</f>
        <v>0</v>
      </c>
    </row>
    <row r="19" spans="1:5" x14ac:dyDescent="0.2">
      <c r="A19" s="14" t="s">
        <v>417</v>
      </c>
      <c r="B19" s="15" t="s">
        <v>416</v>
      </c>
      <c r="C19" s="16">
        <f>'D.2.1_D.2.1.1_SO 11-14-01'!I3</f>
        <v>0</v>
      </c>
      <c r="D19" s="16">
        <f>'D.2.1_D.2.1.1_SO 11-14-01'!O2</f>
        <v>0</v>
      </c>
      <c r="E19" s="16">
        <f>C19+D19</f>
        <v>0</v>
      </c>
    </row>
    <row r="20" spans="1:5" x14ac:dyDescent="0.2">
      <c r="A20" s="14" t="s">
        <v>438</v>
      </c>
      <c r="B20" s="15" t="s">
        <v>437</v>
      </c>
      <c r="C20" s="16">
        <f>'D.2.1_D.2.1.2_SO 11-12-01'!I3</f>
        <v>0</v>
      </c>
      <c r="D20" s="16">
        <f>'D.2.1_D.2.1.2_SO 11-12-01'!O2</f>
        <v>0</v>
      </c>
      <c r="E20" s="16">
        <f>C20+D20</f>
        <v>0</v>
      </c>
    </row>
    <row r="21" spans="1:5" x14ac:dyDescent="0.2">
      <c r="A21" s="14" t="s">
        <v>662</v>
      </c>
      <c r="B21" s="15" t="s">
        <v>661</v>
      </c>
      <c r="C21" s="16">
        <f>'1_D.2.1.5_D.2.1.5.1_SO 11-30-11'!I3</f>
        <v>0</v>
      </c>
      <c r="D21" s="16">
        <f>'1_D.2.1.5_D.2.1.5.1_SO 11-30-11'!O2</f>
        <v>0</v>
      </c>
      <c r="E21" s="16">
        <f>C21+D21</f>
        <v>0</v>
      </c>
    </row>
    <row r="22" spans="1:5" x14ac:dyDescent="0.2">
      <c r="A22" s="14" t="s">
        <v>736</v>
      </c>
      <c r="B22" s="15" t="s">
        <v>737</v>
      </c>
      <c r="C22" s="16">
        <f>SUM(C23:C24)</f>
        <v>0</v>
      </c>
      <c r="D22" s="16">
        <f>SUM(D23:D24)</f>
        <v>0</v>
      </c>
      <c r="E22" s="16">
        <f>SUM(E23:E24)</f>
        <v>0</v>
      </c>
    </row>
    <row r="23" spans="1:5" x14ac:dyDescent="0.2">
      <c r="A23" s="14" t="s">
        <v>742</v>
      </c>
      <c r="B23" s="15" t="s">
        <v>741</v>
      </c>
      <c r="C23" s="16">
        <f>'D.2.2_D.2.2.2_SO 11-75-01'!I3</f>
        <v>0</v>
      </c>
      <c r="D23" s="16">
        <f>'D.2.2_D.2.2.2_SO 11-75-01'!O2</f>
        <v>0</v>
      </c>
      <c r="E23" s="16">
        <f>C23+D23</f>
        <v>0</v>
      </c>
    </row>
    <row r="24" spans="1:5" x14ac:dyDescent="0.2">
      <c r="A24" s="14" t="s">
        <v>813</v>
      </c>
      <c r="B24" s="15" t="s">
        <v>812</v>
      </c>
      <c r="C24" s="16">
        <f>'D.2.2_D.2.2.4_SO 11-77-01'!I3</f>
        <v>0</v>
      </c>
      <c r="D24" s="16">
        <f>'D.2.2_D.2.2.4_SO 11-77-01'!O2</f>
        <v>0</v>
      </c>
      <c r="E24" s="16">
        <f>C24+D24</f>
        <v>0</v>
      </c>
    </row>
    <row r="25" spans="1:5" x14ac:dyDescent="0.2">
      <c r="A25" s="14" t="s">
        <v>823</v>
      </c>
      <c r="B25" s="15" t="s">
        <v>824</v>
      </c>
      <c r="C25" s="16">
        <f>SUM(C26:C26)</f>
        <v>0</v>
      </c>
      <c r="D25" s="16">
        <f>SUM(D26:D26)</f>
        <v>0</v>
      </c>
      <c r="E25" s="16">
        <f>SUM(E26:E26)</f>
        <v>0</v>
      </c>
    </row>
    <row r="26" spans="1:5" x14ac:dyDescent="0.2">
      <c r="A26" s="14" t="s">
        <v>831</v>
      </c>
      <c r="B26" s="15" t="s">
        <v>830</v>
      </c>
      <c r="C26" s="16">
        <f>'3_D.2.3.6_D.2.3.6.1_SO 11-86-01'!I3</f>
        <v>0</v>
      </c>
      <c r="D26" s="16">
        <f>'3_D.2.3.6_D.2.3.6.1_SO 11-86-01'!O2</f>
        <v>0</v>
      </c>
      <c r="E26" s="16">
        <f>C26+D26</f>
        <v>0</v>
      </c>
    </row>
    <row r="27" spans="1:5" x14ac:dyDescent="0.2">
      <c r="A27" s="14" t="s">
        <v>1082</v>
      </c>
      <c r="B27" s="15" t="s">
        <v>1083</v>
      </c>
      <c r="C27" s="16">
        <f>SUM(C28:C29)</f>
        <v>0</v>
      </c>
      <c r="D27" s="16">
        <f>SUM(D28:D29)</f>
        <v>0</v>
      </c>
      <c r="E27" s="16">
        <f>SUM(E28:E29)</f>
        <v>0</v>
      </c>
    </row>
    <row r="28" spans="1:5" x14ac:dyDescent="0.2">
      <c r="A28" s="14" t="s">
        <v>1086</v>
      </c>
      <c r="B28" s="15" t="s">
        <v>1085</v>
      </c>
      <c r="C28" s="16">
        <f>'D.2.4_SO 90-90'!I3</f>
        <v>0</v>
      </c>
      <c r="D28" s="16">
        <f>'D.2.4_SO 90-90'!O2</f>
        <v>0</v>
      </c>
      <c r="E28" s="16">
        <f>C28+D28</f>
        <v>0</v>
      </c>
    </row>
    <row r="29" spans="1:5" x14ac:dyDescent="0.2">
      <c r="A29" s="14" t="s">
        <v>1090</v>
      </c>
      <c r="B29" s="15" t="s">
        <v>1089</v>
      </c>
      <c r="C29" s="16">
        <f>'D.2.4_SO 98-98'!I3</f>
        <v>0</v>
      </c>
      <c r="D29" s="16">
        <f>'D.2.4_SO 98-98'!O2</f>
        <v>0</v>
      </c>
      <c r="E29" s="16">
        <f>C29+D29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15"/>
  <sheetViews>
    <sheetView topLeftCell="B1" workbookViewId="0">
      <pane ySplit="9" topLeftCell="A49" activePane="bottomLeft" state="frozen"/>
      <selection pane="bottomLeft" activeCell="I117" sqref="I1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0+O10+O23+O44+O65+O78+O99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740</v>
      </c>
      <c r="I3" s="24">
        <f>0+I10+I23+I44+I65+I78+I99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736</v>
      </c>
      <c r="D4" s="56"/>
      <c r="E4" s="62" t="s">
        <v>737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738</v>
      </c>
      <c r="D5" s="56"/>
      <c r="E5" s="62" t="s">
        <v>739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740</v>
      </c>
      <c r="D6" s="56"/>
      <c r="E6" s="65" t="s">
        <v>741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743</v>
      </c>
      <c r="E10" s="19" t="s">
        <v>744</v>
      </c>
      <c r="I10" s="20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63</v>
      </c>
      <c r="B11" s="21" t="s">
        <v>159</v>
      </c>
      <c r="C11" s="21" t="s">
        <v>745</v>
      </c>
      <c r="D11" s="17" t="s">
        <v>65</v>
      </c>
      <c r="E11" s="22" t="s">
        <v>746</v>
      </c>
      <c r="F11" s="8" t="s">
        <v>747</v>
      </c>
      <c r="G11" s="23">
        <v>1</v>
      </c>
      <c r="H11" s="24">
        <v>0</v>
      </c>
      <c r="I11" s="24">
        <f>ROUND(ROUND(H11,2)*ROUND(G11,3),2)</f>
        <v>0</v>
      </c>
      <c r="J11" s="8" t="s">
        <v>671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746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162</v>
      </c>
      <c r="C15" s="21" t="s">
        <v>748</v>
      </c>
      <c r="D15" s="17" t="s">
        <v>65</v>
      </c>
      <c r="E15" s="22" t="s">
        <v>749</v>
      </c>
      <c r="F15" s="8" t="s">
        <v>747</v>
      </c>
      <c r="G15" s="23">
        <v>1</v>
      </c>
      <c r="H15" s="24">
        <v>0</v>
      </c>
      <c r="I15" s="24">
        <f>ROUND(ROUND(H15,2)*ROUND(G15,3),2)</f>
        <v>0</v>
      </c>
      <c r="J15" s="8" t="s">
        <v>671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749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165</v>
      </c>
      <c r="C19" s="21" t="s">
        <v>750</v>
      </c>
      <c r="D19" s="17" t="s">
        <v>65</v>
      </c>
      <c r="E19" s="22" t="s">
        <v>751</v>
      </c>
      <c r="F19" s="8" t="s">
        <v>747</v>
      </c>
      <c r="G19" s="23">
        <v>1</v>
      </c>
      <c r="H19" s="24">
        <v>0</v>
      </c>
      <c r="I19" s="24">
        <f>ROUND(ROUND(H19,2)*ROUND(G19,3),2)</f>
        <v>0</v>
      </c>
      <c r="J19" s="8" t="s">
        <v>671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751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ht="12.75" customHeight="1" x14ac:dyDescent="0.2">
      <c r="A23" t="s">
        <v>60</v>
      </c>
      <c r="C23" s="28" t="s">
        <v>174</v>
      </c>
      <c r="E23" s="19" t="s">
        <v>734</v>
      </c>
      <c r="I23" s="29">
        <f>0+Q23</f>
        <v>0</v>
      </c>
      <c r="O23">
        <f>0+R23</f>
        <v>0</v>
      </c>
      <c r="Q23">
        <f>0+I24+I28+I32+I36+I40</f>
        <v>0</v>
      </c>
      <c r="R23">
        <f>0+O24+O28+O32+O36+O40</f>
        <v>0</v>
      </c>
    </row>
    <row r="24" spans="1:18" x14ac:dyDescent="0.2">
      <c r="A24" s="17" t="s">
        <v>63</v>
      </c>
      <c r="B24" s="21" t="s">
        <v>174</v>
      </c>
      <c r="C24" s="21" t="s">
        <v>752</v>
      </c>
      <c r="D24" s="17" t="s">
        <v>65</v>
      </c>
      <c r="E24" s="22" t="s">
        <v>753</v>
      </c>
      <c r="F24" s="8" t="s">
        <v>747</v>
      </c>
      <c r="G24" s="23">
        <v>1</v>
      </c>
      <c r="H24" s="24">
        <v>0</v>
      </c>
      <c r="I24" s="24">
        <f>ROUND(ROUND(H24,2)*ROUND(G24,3),2)</f>
        <v>0</v>
      </c>
      <c r="J24" s="8" t="s">
        <v>671</v>
      </c>
      <c r="K24" s="17"/>
      <c r="L24" s="17"/>
      <c r="M24" s="17"/>
      <c r="O24">
        <f>(I24*21)/100</f>
        <v>0</v>
      </c>
      <c r="P24" t="s">
        <v>30</v>
      </c>
    </row>
    <row r="25" spans="1:18" x14ac:dyDescent="0.2">
      <c r="A25" s="25" t="s">
        <v>69</v>
      </c>
      <c r="E25" s="15" t="s">
        <v>753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x14ac:dyDescent="0.2">
      <c r="A28" s="17" t="s">
        <v>63</v>
      </c>
      <c r="B28" s="21" t="s">
        <v>177</v>
      </c>
      <c r="C28" s="21" t="s">
        <v>754</v>
      </c>
      <c r="D28" s="17" t="s">
        <v>65</v>
      </c>
      <c r="E28" s="22" t="s">
        <v>755</v>
      </c>
      <c r="F28" s="8" t="s">
        <v>747</v>
      </c>
      <c r="G28" s="23">
        <v>1</v>
      </c>
      <c r="H28" s="24">
        <v>0</v>
      </c>
      <c r="I28" s="24">
        <f>ROUND(ROUND(H28,2)*ROUND(G28,3),2)</f>
        <v>0</v>
      </c>
      <c r="J28" s="8" t="s">
        <v>671</v>
      </c>
      <c r="K28" s="17"/>
      <c r="L28" s="17"/>
      <c r="M28" s="17"/>
      <c r="O28">
        <f>(I28*21)/100</f>
        <v>0</v>
      </c>
      <c r="P28" t="s">
        <v>30</v>
      </c>
    </row>
    <row r="29" spans="1:18" x14ac:dyDescent="0.2">
      <c r="A29" s="25" t="s">
        <v>69</v>
      </c>
      <c r="E29" s="15" t="s">
        <v>755</v>
      </c>
    </row>
    <row r="30" spans="1:18" x14ac:dyDescent="0.2">
      <c r="A30" s="26" t="s">
        <v>70</v>
      </c>
      <c r="E30" s="27" t="s">
        <v>65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181</v>
      </c>
      <c r="C32" s="21" t="s">
        <v>756</v>
      </c>
      <c r="D32" s="17" t="s">
        <v>65</v>
      </c>
      <c r="E32" s="22" t="s">
        <v>757</v>
      </c>
      <c r="F32" s="8" t="s">
        <v>67</v>
      </c>
      <c r="G32" s="23">
        <v>6</v>
      </c>
      <c r="H32" s="24">
        <v>0</v>
      </c>
      <c r="I32" s="24">
        <f>ROUND(ROUND(H32,2)*ROUND(G32,3),2)</f>
        <v>0</v>
      </c>
      <c r="J32" s="8" t="s">
        <v>671</v>
      </c>
      <c r="K32" s="17"/>
      <c r="L32" s="17"/>
      <c r="M32" s="17"/>
      <c r="O32">
        <f>(I32*21)/100</f>
        <v>0</v>
      </c>
      <c r="P32" t="s">
        <v>30</v>
      </c>
    </row>
    <row r="33" spans="1:18" x14ac:dyDescent="0.2">
      <c r="A33" s="25" t="s">
        <v>69</v>
      </c>
      <c r="E33" s="15" t="s">
        <v>757</v>
      </c>
    </row>
    <row r="34" spans="1:18" x14ac:dyDescent="0.2">
      <c r="A34" s="26" t="s">
        <v>70</v>
      </c>
      <c r="E34" s="27" t="s">
        <v>65</v>
      </c>
    </row>
    <row r="35" spans="1:18" x14ac:dyDescent="0.2">
      <c r="A35" t="s">
        <v>71</v>
      </c>
      <c r="E35" s="15" t="s">
        <v>65</v>
      </c>
    </row>
    <row r="36" spans="1:18" x14ac:dyDescent="0.2">
      <c r="A36" s="17" t="s">
        <v>63</v>
      </c>
      <c r="B36" s="21" t="s">
        <v>184</v>
      </c>
      <c r="C36" s="21" t="s">
        <v>758</v>
      </c>
      <c r="D36" s="17" t="s">
        <v>65</v>
      </c>
      <c r="E36" s="22" t="s">
        <v>759</v>
      </c>
      <c r="F36" s="8" t="s">
        <v>67</v>
      </c>
      <c r="G36" s="23">
        <v>2</v>
      </c>
      <c r="H36" s="24">
        <v>0</v>
      </c>
      <c r="I36" s="24">
        <f>ROUND(ROUND(H36,2)*ROUND(G36,3),2)</f>
        <v>0</v>
      </c>
      <c r="J36" s="8" t="s">
        <v>671</v>
      </c>
      <c r="K36" s="17"/>
      <c r="L36" s="17"/>
      <c r="M36" s="17"/>
      <c r="O36">
        <f>(I36*21)/100</f>
        <v>0</v>
      </c>
      <c r="P36" t="s">
        <v>30</v>
      </c>
    </row>
    <row r="37" spans="1:18" x14ac:dyDescent="0.2">
      <c r="A37" s="25" t="s">
        <v>69</v>
      </c>
      <c r="E37" s="15" t="s">
        <v>759</v>
      </c>
    </row>
    <row r="38" spans="1:18" x14ac:dyDescent="0.2">
      <c r="A38" s="26" t="s">
        <v>70</v>
      </c>
      <c r="E38" s="27" t="s">
        <v>65</v>
      </c>
    </row>
    <row r="39" spans="1:18" x14ac:dyDescent="0.2">
      <c r="A39" t="s">
        <v>71</v>
      </c>
      <c r="E39" s="15" t="s">
        <v>65</v>
      </c>
    </row>
    <row r="40" spans="1:18" x14ac:dyDescent="0.2">
      <c r="A40" s="17" t="s">
        <v>63</v>
      </c>
      <c r="B40" s="21" t="s">
        <v>260</v>
      </c>
      <c r="C40" s="21" t="s">
        <v>760</v>
      </c>
      <c r="D40" s="17" t="s">
        <v>65</v>
      </c>
      <c r="E40" s="22" t="s">
        <v>761</v>
      </c>
      <c r="F40" s="8" t="s">
        <v>67</v>
      </c>
      <c r="G40" s="23">
        <v>1</v>
      </c>
      <c r="H40" s="24">
        <v>0</v>
      </c>
      <c r="I40" s="24">
        <f>ROUND(ROUND(H40,2)*ROUND(G40,3),2)</f>
        <v>0</v>
      </c>
      <c r="J40" s="8" t="s">
        <v>671</v>
      </c>
      <c r="K40" s="17"/>
      <c r="L40" s="17"/>
      <c r="M40" s="17"/>
      <c r="O40">
        <f>(I40*21)/100</f>
        <v>0</v>
      </c>
      <c r="P40" t="s">
        <v>30</v>
      </c>
    </row>
    <row r="41" spans="1:18" x14ac:dyDescent="0.2">
      <c r="A41" s="25" t="s">
        <v>69</v>
      </c>
      <c r="E41" s="15" t="s">
        <v>761</v>
      </c>
    </row>
    <row r="42" spans="1:18" x14ac:dyDescent="0.2">
      <c r="A42" s="26" t="s">
        <v>70</v>
      </c>
      <c r="E42" s="27" t="s">
        <v>65</v>
      </c>
    </row>
    <row r="43" spans="1:18" x14ac:dyDescent="0.2">
      <c r="A43" t="s">
        <v>71</v>
      </c>
      <c r="E43" s="15" t="s">
        <v>65</v>
      </c>
    </row>
    <row r="44" spans="1:18" ht="12.75" customHeight="1" x14ac:dyDescent="0.2">
      <c r="A44" t="s">
        <v>60</v>
      </c>
      <c r="C44" s="28" t="s">
        <v>762</v>
      </c>
      <c r="E44" s="19" t="s">
        <v>763</v>
      </c>
      <c r="I44" s="29">
        <f>0+Q44</f>
        <v>0</v>
      </c>
      <c r="O44">
        <f>0+R44</f>
        <v>0</v>
      </c>
      <c r="Q44">
        <f>0+I45+I49+I53+I57+I61</f>
        <v>0</v>
      </c>
      <c r="R44">
        <f>0+O45+O49+O53+O57+O61</f>
        <v>0</v>
      </c>
    </row>
    <row r="45" spans="1:18" x14ac:dyDescent="0.2">
      <c r="A45" s="17" t="s">
        <v>63</v>
      </c>
      <c r="B45" s="21" t="s">
        <v>36</v>
      </c>
      <c r="C45" s="21" t="s">
        <v>764</v>
      </c>
      <c r="D45" s="17" t="s">
        <v>65</v>
      </c>
      <c r="E45" s="22" t="s">
        <v>765</v>
      </c>
      <c r="F45" s="8" t="s">
        <v>218</v>
      </c>
      <c r="G45" s="23">
        <v>17.43</v>
      </c>
      <c r="H45" s="24">
        <v>0</v>
      </c>
      <c r="I45" s="24">
        <f>ROUND(ROUND(H45,2)*ROUND(G45,3),2)</f>
        <v>0</v>
      </c>
      <c r="J45" s="8" t="s">
        <v>671</v>
      </c>
      <c r="K45" s="17"/>
      <c r="L45" s="17"/>
      <c r="M45" s="17"/>
      <c r="O45">
        <f>(I45*21)/100</f>
        <v>0</v>
      </c>
      <c r="P45" t="s">
        <v>30</v>
      </c>
    </row>
    <row r="46" spans="1:18" x14ac:dyDescent="0.2">
      <c r="A46" s="25" t="s">
        <v>69</v>
      </c>
      <c r="E46" s="15" t="s">
        <v>765</v>
      </c>
    </row>
    <row r="47" spans="1:18" x14ac:dyDescent="0.2">
      <c r="A47" s="26" t="s">
        <v>70</v>
      </c>
      <c r="E47" s="27" t="s">
        <v>65</v>
      </c>
    </row>
    <row r="48" spans="1:18" x14ac:dyDescent="0.2">
      <c r="A48" t="s">
        <v>71</v>
      </c>
      <c r="E48" s="15" t="s">
        <v>65</v>
      </c>
    </row>
    <row r="49" spans="1:16" x14ac:dyDescent="0.2">
      <c r="A49" s="17" t="s">
        <v>63</v>
      </c>
      <c r="B49" s="21" t="s">
        <v>30</v>
      </c>
      <c r="C49" s="21" t="s">
        <v>766</v>
      </c>
      <c r="D49" s="17" t="s">
        <v>65</v>
      </c>
      <c r="E49" s="22" t="s">
        <v>767</v>
      </c>
      <c r="F49" s="8" t="s">
        <v>218</v>
      </c>
      <c r="G49" s="23">
        <v>17.43</v>
      </c>
      <c r="H49" s="24">
        <v>0</v>
      </c>
      <c r="I49" s="24">
        <f>ROUND(ROUND(H49,2)*ROUND(G49,3),2)</f>
        <v>0</v>
      </c>
      <c r="J49" s="8" t="s">
        <v>671</v>
      </c>
      <c r="K49" s="17"/>
      <c r="L49" s="17"/>
      <c r="M49" s="17"/>
      <c r="O49">
        <f>(I49*21)/100</f>
        <v>0</v>
      </c>
      <c r="P49" t="s">
        <v>30</v>
      </c>
    </row>
    <row r="50" spans="1:16" x14ac:dyDescent="0.2">
      <c r="A50" s="25" t="s">
        <v>69</v>
      </c>
      <c r="E50" s="15" t="s">
        <v>767</v>
      </c>
    </row>
    <row r="51" spans="1:16" x14ac:dyDescent="0.2">
      <c r="A51" s="26" t="s">
        <v>70</v>
      </c>
      <c r="E51" s="27" t="s">
        <v>65</v>
      </c>
    </row>
    <row r="52" spans="1:16" x14ac:dyDescent="0.2">
      <c r="A52" t="s">
        <v>71</v>
      </c>
      <c r="E52" s="15" t="s">
        <v>65</v>
      </c>
    </row>
    <row r="53" spans="1:16" x14ac:dyDescent="0.2">
      <c r="A53" s="17" t="s">
        <v>63</v>
      </c>
      <c r="B53" s="21" t="s">
        <v>29</v>
      </c>
      <c r="C53" s="21" t="s">
        <v>768</v>
      </c>
      <c r="D53" s="17" t="s">
        <v>65</v>
      </c>
      <c r="E53" s="22" t="s">
        <v>769</v>
      </c>
      <c r="F53" s="8" t="s">
        <v>747</v>
      </c>
      <c r="G53" s="23">
        <v>1</v>
      </c>
      <c r="H53" s="24">
        <v>0</v>
      </c>
      <c r="I53" s="24">
        <f>ROUND(ROUND(H53,2)*ROUND(G53,3),2)</f>
        <v>0</v>
      </c>
      <c r="J53" s="8" t="s">
        <v>671</v>
      </c>
      <c r="K53" s="17"/>
      <c r="L53" s="17"/>
      <c r="M53" s="17"/>
      <c r="O53">
        <f>(I53*21)/100</f>
        <v>0</v>
      </c>
      <c r="P53" t="s">
        <v>30</v>
      </c>
    </row>
    <row r="54" spans="1:16" x14ac:dyDescent="0.2">
      <c r="A54" s="25" t="s">
        <v>69</v>
      </c>
      <c r="E54" s="15" t="s">
        <v>769</v>
      </c>
    </row>
    <row r="55" spans="1:16" ht="25.5" x14ac:dyDescent="0.2">
      <c r="A55" s="26" t="s">
        <v>70</v>
      </c>
      <c r="E55" s="27" t="s">
        <v>770</v>
      </c>
    </row>
    <row r="56" spans="1:16" x14ac:dyDescent="0.2">
      <c r="A56" t="s">
        <v>71</v>
      </c>
      <c r="E56" s="15" t="s">
        <v>65</v>
      </c>
    </row>
    <row r="57" spans="1:16" x14ac:dyDescent="0.2">
      <c r="A57" s="17" t="s">
        <v>63</v>
      </c>
      <c r="B57" s="21" t="s">
        <v>40</v>
      </c>
      <c r="C57" s="21" t="s">
        <v>771</v>
      </c>
      <c r="D57" s="17" t="s">
        <v>65</v>
      </c>
      <c r="E57" s="22" t="s">
        <v>772</v>
      </c>
      <c r="F57" s="8" t="s">
        <v>224</v>
      </c>
      <c r="G57" s="23">
        <v>8.5</v>
      </c>
      <c r="H57" s="24">
        <v>0</v>
      </c>
      <c r="I57" s="24">
        <f>ROUND(ROUND(H57,2)*ROUND(G57,3),2)</f>
        <v>0</v>
      </c>
      <c r="J57" s="8" t="s">
        <v>671</v>
      </c>
      <c r="K57" s="17"/>
      <c r="L57" s="17"/>
      <c r="M57" s="17"/>
      <c r="O57">
        <f>(I57*21)/100</f>
        <v>0</v>
      </c>
      <c r="P57" t="s">
        <v>30</v>
      </c>
    </row>
    <row r="58" spans="1:16" x14ac:dyDescent="0.2">
      <c r="A58" s="25" t="s">
        <v>69</v>
      </c>
      <c r="E58" s="15" t="s">
        <v>772</v>
      </c>
    </row>
    <row r="59" spans="1:16" x14ac:dyDescent="0.2">
      <c r="A59" s="26" t="s">
        <v>70</v>
      </c>
      <c r="E59" s="27" t="s">
        <v>65</v>
      </c>
    </row>
    <row r="60" spans="1:16" x14ac:dyDescent="0.2">
      <c r="A60" t="s">
        <v>71</v>
      </c>
      <c r="E60" s="15" t="s">
        <v>65</v>
      </c>
    </row>
    <row r="61" spans="1:16" x14ac:dyDescent="0.2">
      <c r="A61" s="17" t="s">
        <v>63</v>
      </c>
      <c r="B61" s="21" t="s">
        <v>42</v>
      </c>
      <c r="C61" s="21" t="s">
        <v>773</v>
      </c>
      <c r="D61" s="17" t="s">
        <v>65</v>
      </c>
      <c r="E61" s="22" t="s">
        <v>774</v>
      </c>
      <c r="F61" s="8" t="s">
        <v>224</v>
      </c>
      <c r="G61" s="23">
        <v>8.5</v>
      </c>
      <c r="H61" s="24">
        <v>0</v>
      </c>
      <c r="I61" s="24">
        <f>ROUND(ROUND(H61,2)*ROUND(G61,3),2)</f>
        <v>0</v>
      </c>
      <c r="J61" s="8" t="s">
        <v>671</v>
      </c>
      <c r="K61" s="17"/>
      <c r="L61" s="17"/>
      <c r="M61" s="17"/>
      <c r="O61">
        <f>(I61*21)/100</f>
        <v>0</v>
      </c>
      <c r="P61" t="s">
        <v>30</v>
      </c>
    </row>
    <row r="62" spans="1:16" x14ac:dyDescent="0.2">
      <c r="A62" s="25" t="s">
        <v>69</v>
      </c>
      <c r="E62" s="15" t="s">
        <v>774</v>
      </c>
    </row>
    <row r="63" spans="1:16" x14ac:dyDescent="0.2">
      <c r="A63" s="26" t="s">
        <v>70</v>
      </c>
      <c r="E63" s="27" t="s">
        <v>65</v>
      </c>
    </row>
    <row r="64" spans="1:16" x14ac:dyDescent="0.2">
      <c r="A64" t="s">
        <v>71</v>
      </c>
      <c r="E64" s="15" t="s">
        <v>65</v>
      </c>
    </row>
    <row r="65" spans="1:18" ht="12.75" customHeight="1" x14ac:dyDescent="0.2">
      <c r="A65" t="s">
        <v>60</v>
      </c>
      <c r="C65" s="28" t="s">
        <v>775</v>
      </c>
      <c r="E65" s="19" t="s">
        <v>776</v>
      </c>
      <c r="I65" s="29">
        <f>0+Q65</f>
        <v>0</v>
      </c>
      <c r="O65">
        <f>0+R65</f>
        <v>0</v>
      </c>
      <c r="Q65">
        <f>0+I66+I70+I74</f>
        <v>0</v>
      </c>
      <c r="R65">
        <f>0+O66+O70+O74</f>
        <v>0</v>
      </c>
    </row>
    <row r="66" spans="1:18" x14ac:dyDescent="0.2">
      <c r="A66" s="17" t="s">
        <v>63</v>
      </c>
      <c r="B66" s="21" t="s">
        <v>61</v>
      </c>
      <c r="C66" s="21" t="s">
        <v>777</v>
      </c>
      <c r="D66" s="17" t="s">
        <v>65</v>
      </c>
      <c r="E66" s="22" t="s">
        <v>778</v>
      </c>
      <c r="F66" s="8" t="s">
        <v>218</v>
      </c>
      <c r="G66" s="23">
        <v>38.200000000000003</v>
      </c>
      <c r="H66" s="24">
        <v>0</v>
      </c>
      <c r="I66" s="24">
        <f>ROUND(ROUND(H66,2)*ROUND(G66,3),2)</f>
        <v>0</v>
      </c>
      <c r="J66" s="8" t="s">
        <v>671</v>
      </c>
      <c r="K66" s="17"/>
      <c r="L66" s="17"/>
      <c r="M66" s="17"/>
      <c r="O66">
        <f>(I66*21)/100</f>
        <v>0</v>
      </c>
      <c r="P66" t="s">
        <v>30</v>
      </c>
    </row>
    <row r="67" spans="1:18" x14ac:dyDescent="0.2">
      <c r="A67" s="25" t="s">
        <v>69</v>
      </c>
      <c r="E67" s="15" t="s">
        <v>778</v>
      </c>
    </row>
    <row r="68" spans="1:18" x14ac:dyDescent="0.2">
      <c r="A68" s="26" t="s">
        <v>70</v>
      </c>
      <c r="E68" s="27" t="s">
        <v>65</v>
      </c>
    </row>
    <row r="69" spans="1:18" x14ac:dyDescent="0.2">
      <c r="A69" t="s">
        <v>71</v>
      </c>
      <c r="E69" s="15" t="s">
        <v>65</v>
      </c>
    </row>
    <row r="70" spans="1:18" x14ac:dyDescent="0.2">
      <c r="A70" s="17" t="s">
        <v>63</v>
      </c>
      <c r="B70" s="21" t="s">
        <v>112</v>
      </c>
      <c r="C70" s="21" t="s">
        <v>779</v>
      </c>
      <c r="D70" s="17" t="s">
        <v>65</v>
      </c>
      <c r="E70" s="22" t="s">
        <v>780</v>
      </c>
      <c r="F70" s="8" t="s">
        <v>218</v>
      </c>
      <c r="G70" s="23">
        <v>38.200000000000003</v>
      </c>
      <c r="H70" s="24">
        <v>0</v>
      </c>
      <c r="I70" s="24">
        <f>ROUND(ROUND(H70,2)*ROUND(G70,3),2)</f>
        <v>0</v>
      </c>
      <c r="J70" s="8" t="s">
        <v>671</v>
      </c>
      <c r="K70" s="17"/>
      <c r="L70" s="17"/>
      <c r="M70" s="17"/>
      <c r="O70">
        <f>(I70*21)/100</f>
        <v>0</v>
      </c>
      <c r="P70" t="s">
        <v>30</v>
      </c>
    </row>
    <row r="71" spans="1:18" x14ac:dyDescent="0.2">
      <c r="A71" s="25" t="s">
        <v>69</v>
      </c>
      <c r="E71" s="15" t="s">
        <v>780</v>
      </c>
    </row>
    <row r="72" spans="1:18" x14ac:dyDescent="0.2">
      <c r="A72" s="26" t="s">
        <v>70</v>
      </c>
      <c r="E72" s="27" t="s">
        <v>65</v>
      </c>
    </row>
    <row r="73" spans="1:18" x14ac:dyDescent="0.2">
      <c r="A73" t="s">
        <v>71</v>
      </c>
      <c r="E73" s="15" t="s">
        <v>65</v>
      </c>
    </row>
    <row r="74" spans="1:18" x14ac:dyDescent="0.2">
      <c r="A74" s="17" t="s">
        <v>63</v>
      </c>
      <c r="B74" s="21" t="s">
        <v>47</v>
      </c>
      <c r="C74" s="21" t="s">
        <v>781</v>
      </c>
      <c r="D74" s="17" t="s">
        <v>65</v>
      </c>
      <c r="E74" s="22" t="s">
        <v>782</v>
      </c>
      <c r="F74" s="8" t="s">
        <v>747</v>
      </c>
      <c r="G74" s="23">
        <v>1</v>
      </c>
      <c r="H74" s="24">
        <v>0</v>
      </c>
      <c r="I74" s="24">
        <f>ROUND(ROUND(H74,2)*ROUND(G74,3),2)</f>
        <v>0</v>
      </c>
      <c r="J74" s="8" t="s">
        <v>671</v>
      </c>
      <c r="K74" s="17"/>
      <c r="L74" s="17"/>
      <c r="M74" s="17"/>
      <c r="O74">
        <f>(I74*21)/100</f>
        <v>0</v>
      </c>
      <c r="P74" t="s">
        <v>30</v>
      </c>
    </row>
    <row r="75" spans="1:18" x14ac:dyDescent="0.2">
      <c r="A75" s="25" t="s">
        <v>69</v>
      </c>
      <c r="E75" s="15" t="s">
        <v>782</v>
      </c>
    </row>
    <row r="76" spans="1:18" x14ac:dyDescent="0.2">
      <c r="A76" s="26" t="s">
        <v>70</v>
      </c>
      <c r="E76" s="27" t="s">
        <v>65</v>
      </c>
    </row>
    <row r="77" spans="1:18" x14ac:dyDescent="0.2">
      <c r="A77" t="s">
        <v>71</v>
      </c>
      <c r="E77" s="15" t="s">
        <v>65</v>
      </c>
    </row>
    <row r="78" spans="1:18" ht="12.75" customHeight="1" x14ac:dyDescent="0.2">
      <c r="A78" t="s">
        <v>60</v>
      </c>
      <c r="C78" s="28" t="s">
        <v>783</v>
      </c>
      <c r="E78" s="19" t="s">
        <v>784</v>
      </c>
      <c r="I78" s="29">
        <f>0+Q78</f>
        <v>0</v>
      </c>
      <c r="O78">
        <f>0+R78</f>
        <v>0</v>
      </c>
      <c r="Q78">
        <f>0+I79+I83+I87+I91+I95</f>
        <v>0</v>
      </c>
      <c r="R78">
        <f>0+O79+O83+O87+O91+O95</f>
        <v>0</v>
      </c>
    </row>
    <row r="79" spans="1:18" ht="25.5" x14ac:dyDescent="0.2">
      <c r="A79" s="17" t="s">
        <v>63</v>
      </c>
      <c r="B79" s="21" t="s">
        <v>49</v>
      </c>
      <c r="C79" s="21" t="s">
        <v>785</v>
      </c>
      <c r="D79" s="17" t="s">
        <v>65</v>
      </c>
      <c r="E79" s="22" t="s">
        <v>786</v>
      </c>
      <c r="F79" s="8" t="s">
        <v>787</v>
      </c>
      <c r="G79" s="23">
        <v>68</v>
      </c>
      <c r="H79" s="24">
        <v>0</v>
      </c>
      <c r="I79" s="24">
        <f>ROUND(ROUND(H79,2)*ROUND(G79,3),2)</f>
        <v>0</v>
      </c>
      <c r="J79" s="8" t="s">
        <v>671</v>
      </c>
      <c r="K79" s="17"/>
      <c r="L79" s="17"/>
      <c r="M79" s="17"/>
      <c r="O79">
        <f>(I79*21)/100</f>
        <v>0</v>
      </c>
      <c r="P79" t="s">
        <v>30</v>
      </c>
    </row>
    <row r="80" spans="1:18" ht="25.5" x14ac:dyDescent="0.2">
      <c r="A80" s="25" t="s">
        <v>69</v>
      </c>
      <c r="E80" s="15" t="s">
        <v>786</v>
      </c>
    </row>
    <row r="81" spans="1:16" ht="25.5" x14ac:dyDescent="0.2">
      <c r="A81" s="26" t="s">
        <v>70</v>
      </c>
      <c r="E81" s="27" t="s">
        <v>788</v>
      </c>
    </row>
    <row r="82" spans="1:16" x14ac:dyDescent="0.2">
      <c r="A82" t="s">
        <v>71</v>
      </c>
      <c r="E82" s="15" t="s">
        <v>65</v>
      </c>
    </row>
    <row r="83" spans="1:16" x14ac:dyDescent="0.2">
      <c r="A83" s="17" t="s">
        <v>63</v>
      </c>
      <c r="B83" s="21" t="s">
        <v>51</v>
      </c>
      <c r="C83" s="21" t="s">
        <v>789</v>
      </c>
      <c r="D83" s="17" t="s">
        <v>65</v>
      </c>
      <c r="E83" s="22" t="s">
        <v>790</v>
      </c>
      <c r="F83" s="8" t="s">
        <v>787</v>
      </c>
      <c r="G83" s="23">
        <v>17</v>
      </c>
      <c r="H83" s="24">
        <v>0</v>
      </c>
      <c r="I83" s="24">
        <f>ROUND(ROUND(H83,2)*ROUND(G83,3),2)</f>
        <v>0</v>
      </c>
      <c r="J83" s="8" t="s">
        <v>671</v>
      </c>
      <c r="K83" s="17"/>
      <c r="L83" s="17"/>
      <c r="M83" s="17"/>
      <c r="O83">
        <f>(I83*21)/100</f>
        <v>0</v>
      </c>
      <c r="P83" t="s">
        <v>30</v>
      </c>
    </row>
    <row r="84" spans="1:16" x14ac:dyDescent="0.2">
      <c r="A84" s="25" t="s">
        <v>69</v>
      </c>
      <c r="E84" s="15" t="s">
        <v>790</v>
      </c>
    </row>
    <row r="85" spans="1:16" ht="25.5" x14ac:dyDescent="0.2">
      <c r="A85" s="26" t="s">
        <v>70</v>
      </c>
      <c r="E85" s="27" t="s">
        <v>791</v>
      </c>
    </row>
    <row r="86" spans="1:16" x14ac:dyDescent="0.2">
      <c r="A86" t="s">
        <v>71</v>
      </c>
      <c r="E86" s="15" t="s">
        <v>65</v>
      </c>
    </row>
    <row r="87" spans="1:16" x14ac:dyDescent="0.2">
      <c r="A87" s="17" t="s">
        <v>63</v>
      </c>
      <c r="B87" s="21" t="s">
        <v>56</v>
      </c>
      <c r="C87" s="21" t="s">
        <v>792</v>
      </c>
      <c r="D87" s="17" t="s">
        <v>65</v>
      </c>
      <c r="E87" s="22" t="s">
        <v>793</v>
      </c>
      <c r="F87" s="8" t="s">
        <v>794</v>
      </c>
      <c r="G87" s="23">
        <v>1350</v>
      </c>
      <c r="H87" s="24">
        <v>0</v>
      </c>
      <c r="I87" s="24">
        <f>ROUND(ROUND(H87,2)*ROUND(G87,3),2)</f>
        <v>0</v>
      </c>
      <c r="J87" s="8" t="s">
        <v>671</v>
      </c>
      <c r="K87" s="17"/>
      <c r="L87" s="17"/>
      <c r="M87" s="17"/>
      <c r="O87">
        <f>(I87*21)/100</f>
        <v>0</v>
      </c>
      <c r="P87" t="s">
        <v>30</v>
      </c>
    </row>
    <row r="88" spans="1:16" x14ac:dyDescent="0.2">
      <c r="A88" s="25" t="s">
        <v>69</v>
      </c>
      <c r="E88" s="15" t="s">
        <v>793</v>
      </c>
    </row>
    <row r="89" spans="1:16" x14ac:dyDescent="0.2">
      <c r="A89" s="26" t="s">
        <v>70</v>
      </c>
      <c r="E89" s="27" t="s">
        <v>65</v>
      </c>
    </row>
    <row r="90" spans="1:16" x14ac:dyDescent="0.2">
      <c r="A90" t="s">
        <v>71</v>
      </c>
      <c r="E90" s="15" t="s">
        <v>65</v>
      </c>
    </row>
    <row r="91" spans="1:16" x14ac:dyDescent="0.2">
      <c r="A91" s="17" t="s">
        <v>63</v>
      </c>
      <c r="B91" s="21" t="s">
        <v>57</v>
      </c>
      <c r="C91" s="21" t="s">
        <v>795</v>
      </c>
      <c r="D91" s="17" t="s">
        <v>65</v>
      </c>
      <c r="E91" s="22" t="s">
        <v>796</v>
      </c>
      <c r="F91" s="8" t="s">
        <v>794</v>
      </c>
      <c r="G91" s="23">
        <v>1350</v>
      </c>
      <c r="H91" s="24">
        <v>0</v>
      </c>
      <c r="I91" s="24">
        <f>ROUND(ROUND(H91,2)*ROUND(G91,3),2)</f>
        <v>0</v>
      </c>
      <c r="J91" s="8" t="s">
        <v>671</v>
      </c>
      <c r="K91" s="17"/>
      <c r="L91" s="17"/>
      <c r="M91" s="17"/>
      <c r="O91">
        <f>(I91*21)/100</f>
        <v>0</v>
      </c>
      <c r="P91" t="s">
        <v>30</v>
      </c>
    </row>
    <row r="92" spans="1:16" x14ac:dyDescent="0.2">
      <c r="A92" s="25" t="s">
        <v>69</v>
      </c>
      <c r="E92" s="15" t="s">
        <v>796</v>
      </c>
    </row>
    <row r="93" spans="1:16" x14ac:dyDescent="0.2">
      <c r="A93" s="26" t="s">
        <v>70</v>
      </c>
      <c r="E93" s="27" t="s">
        <v>65</v>
      </c>
    </row>
    <row r="94" spans="1:16" x14ac:dyDescent="0.2">
      <c r="A94" t="s">
        <v>71</v>
      </c>
      <c r="E94" s="15" t="s">
        <v>65</v>
      </c>
    </row>
    <row r="95" spans="1:16" x14ac:dyDescent="0.2">
      <c r="A95" s="17" t="s">
        <v>63</v>
      </c>
      <c r="B95" s="21" t="s">
        <v>58</v>
      </c>
      <c r="C95" s="21" t="s">
        <v>797</v>
      </c>
      <c r="D95" s="17" t="s">
        <v>65</v>
      </c>
      <c r="E95" s="22" t="s">
        <v>798</v>
      </c>
      <c r="F95" s="8" t="s">
        <v>747</v>
      </c>
      <c r="G95" s="23">
        <v>1</v>
      </c>
      <c r="H95" s="24">
        <v>0</v>
      </c>
      <c r="I95" s="24">
        <f>ROUND(ROUND(H95,2)*ROUND(G95,3),2)</f>
        <v>0</v>
      </c>
      <c r="J95" s="8" t="s">
        <v>671</v>
      </c>
      <c r="K95" s="17"/>
      <c r="L95" s="17"/>
      <c r="M95" s="17"/>
      <c r="O95">
        <f>(I95*21)/100</f>
        <v>0</v>
      </c>
      <c r="P95" t="s">
        <v>30</v>
      </c>
    </row>
    <row r="96" spans="1:16" x14ac:dyDescent="0.2">
      <c r="A96" s="25" t="s">
        <v>69</v>
      </c>
      <c r="E96" s="15" t="s">
        <v>798</v>
      </c>
    </row>
    <row r="97" spans="1:18" ht="25.5" x14ac:dyDescent="0.2">
      <c r="A97" s="26" t="s">
        <v>70</v>
      </c>
      <c r="E97" s="27" t="s">
        <v>770</v>
      </c>
    </row>
    <row r="98" spans="1:18" x14ac:dyDescent="0.2">
      <c r="A98" t="s">
        <v>71</v>
      </c>
      <c r="E98" s="15" t="s">
        <v>65</v>
      </c>
    </row>
    <row r="99" spans="1:18" ht="12.75" customHeight="1" x14ac:dyDescent="0.2">
      <c r="A99" t="s">
        <v>60</v>
      </c>
      <c r="C99" s="28" t="s">
        <v>799</v>
      </c>
      <c r="E99" s="19" t="s">
        <v>800</v>
      </c>
      <c r="I99" s="29">
        <f>0+Q99</f>
        <v>0</v>
      </c>
      <c r="O99">
        <f>0+R99</f>
        <v>0</v>
      </c>
      <c r="Q99">
        <f>0+I100+I104+I108+I112</f>
        <v>0</v>
      </c>
      <c r="R99">
        <f>0+O100+O104+O108+O112</f>
        <v>0</v>
      </c>
    </row>
    <row r="100" spans="1:18" x14ac:dyDescent="0.2">
      <c r="A100" s="17" t="s">
        <v>63</v>
      </c>
      <c r="B100" s="21" t="s">
        <v>147</v>
      </c>
      <c r="C100" s="21" t="s">
        <v>801</v>
      </c>
      <c r="D100" s="17" t="s">
        <v>65</v>
      </c>
      <c r="E100" s="22" t="s">
        <v>802</v>
      </c>
      <c r="F100" s="8" t="s">
        <v>794</v>
      </c>
      <c r="G100" s="23">
        <v>1350</v>
      </c>
      <c r="H100" s="24">
        <v>0</v>
      </c>
      <c r="I100" s="24">
        <f>ROUND(ROUND(H100,2)*ROUND(G100,3),2)</f>
        <v>0</v>
      </c>
      <c r="J100" s="8" t="s">
        <v>671</v>
      </c>
      <c r="K100" s="17"/>
      <c r="L100" s="17"/>
      <c r="M100" s="17"/>
      <c r="O100">
        <f>(I100*21)/100</f>
        <v>0</v>
      </c>
      <c r="P100" t="s">
        <v>30</v>
      </c>
    </row>
    <row r="101" spans="1:18" x14ac:dyDescent="0.2">
      <c r="A101" s="25" t="s">
        <v>69</v>
      </c>
      <c r="E101" s="15" t="s">
        <v>802</v>
      </c>
    </row>
    <row r="102" spans="1:18" x14ac:dyDescent="0.2">
      <c r="A102" s="26" t="s">
        <v>70</v>
      </c>
      <c r="E102" s="27" t="s">
        <v>65</v>
      </c>
    </row>
    <row r="103" spans="1:18" x14ac:dyDescent="0.2">
      <c r="A103" t="s">
        <v>71</v>
      </c>
      <c r="E103" s="15" t="s">
        <v>65</v>
      </c>
    </row>
    <row r="104" spans="1:18" x14ac:dyDescent="0.2">
      <c r="A104" s="17" t="s">
        <v>63</v>
      </c>
      <c r="B104" s="21" t="s">
        <v>150</v>
      </c>
      <c r="C104" s="21" t="s">
        <v>803</v>
      </c>
      <c r="D104" s="17" t="s">
        <v>65</v>
      </c>
      <c r="E104" s="22" t="s">
        <v>804</v>
      </c>
      <c r="F104" s="8" t="s">
        <v>218</v>
      </c>
      <c r="G104" s="23">
        <v>61.8</v>
      </c>
      <c r="H104" s="24">
        <v>0</v>
      </c>
      <c r="I104" s="24">
        <f>ROUND(ROUND(H104,2)*ROUND(G104,3),2)</f>
        <v>0</v>
      </c>
      <c r="J104" s="8" t="s">
        <v>671</v>
      </c>
      <c r="K104" s="17"/>
      <c r="L104" s="17"/>
      <c r="M104" s="17"/>
      <c r="O104">
        <f>(I104*21)/100</f>
        <v>0</v>
      </c>
      <c r="P104" t="s">
        <v>30</v>
      </c>
    </row>
    <row r="105" spans="1:18" x14ac:dyDescent="0.2">
      <c r="A105" s="25" t="s">
        <v>69</v>
      </c>
      <c r="E105" s="15" t="s">
        <v>804</v>
      </c>
    </row>
    <row r="106" spans="1:18" x14ac:dyDescent="0.2">
      <c r="A106" s="26" t="s">
        <v>70</v>
      </c>
      <c r="E106" s="27" t="s">
        <v>65</v>
      </c>
    </row>
    <row r="107" spans="1:18" x14ac:dyDescent="0.2">
      <c r="A107" t="s">
        <v>71</v>
      </c>
      <c r="E107" s="15" t="s">
        <v>65</v>
      </c>
    </row>
    <row r="108" spans="1:18" x14ac:dyDescent="0.2">
      <c r="A108" s="17" t="s">
        <v>63</v>
      </c>
      <c r="B108" s="21" t="s">
        <v>153</v>
      </c>
      <c r="C108" s="21" t="s">
        <v>805</v>
      </c>
      <c r="D108" s="17" t="s">
        <v>65</v>
      </c>
      <c r="E108" s="22" t="s">
        <v>806</v>
      </c>
      <c r="F108" s="8" t="s">
        <v>218</v>
      </c>
      <c r="G108" s="23">
        <v>61.8</v>
      </c>
      <c r="H108" s="24">
        <v>0</v>
      </c>
      <c r="I108" s="24">
        <f>ROUND(ROUND(H108,2)*ROUND(G108,3),2)</f>
        <v>0</v>
      </c>
      <c r="J108" s="8" t="s">
        <v>671</v>
      </c>
      <c r="K108" s="17"/>
      <c r="L108" s="17"/>
      <c r="M108" s="17"/>
      <c r="O108">
        <f>(I108*21)/100</f>
        <v>0</v>
      </c>
      <c r="P108" t="s">
        <v>30</v>
      </c>
    </row>
    <row r="109" spans="1:18" x14ac:dyDescent="0.2">
      <c r="A109" s="25" t="s">
        <v>69</v>
      </c>
      <c r="E109" s="15" t="s">
        <v>806</v>
      </c>
    </row>
    <row r="110" spans="1:18" x14ac:dyDescent="0.2">
      <c r="A110" s="26" t="s">
        <v>70</v>
      </c>
      <c r="E110" s="27" t="s">
        <v>65</v>
      </c>
    </row>
    <row r="111" spans="1:18" x14ac:dyDescent="0.2">
      <c r="A111" t="s">
        <v>71</v>
      </c>
      <c r="E111" s="15" t="s">
        <v>65</v>
      </c>
    </row>
    <row r="112" spans="1:18" x14ac:dyDescent="0.2">
      <c r="A112" s="17" t="s">
        <v>63</v>
      </c>
      <c r="B112" s="21" t="s">
        <v>156</v>
      </c>
      <c r="C112" s="21" t="s">
        <v>807</v>
      </c>
      <c r="D112" s="17" t="s">
        <v>65</v>
      </c>
      <c r="E112" s="22" t="s">
        <v>808</v>
      </c>
      <c r="F112" s="8" t="s">
        <v>218</v>
      </c>
      <c r="G112" s="23">
        <v>61.8</v>
      </c>
      <c r="H112" s="24">
        <v>0</v>
      </c>
      <c r="I112" s="24">
        <f>ROUND(ROUND(H112,2)*ROUND(G112,3),2)</f>
        <v>0</v>
      </c>
      <c r="J112" s="8" t="s">
        <v>671</v>
      </c>
      <c r="K112" s="17"/>
      <c r="L112" s="17"/>
      <c r="M112" s="17"/>
      <c r="O112">
        <f>(I112*21)/100</f>
        <v>0</v>
      </c>
      <c r="P112" t="s">
        <v>30</v>
      </c>
    </row>
    <row r="113" spans="1:5" x14ac:dyDescent="0.2">
      <c r="A113" s="25" t="s">
        <v>69</v>
      </c>
      <c r="E113" s="15" t="s">
        <v>808</v>
      </c>
    </row>
    <row r="114" spans="1:5" x14ac:dyDescent="0.2">
      <c r="A114" s="26" t="s">
        <v>70</v>
      </c>
      <c r="E114" s="27" t="s">
        <v>65</v>
      </c>
    </row>
    <row r="115" spans="1:5" x14ac:dyDescent="0.2">
      <c r="A115" t="s">
        <v>71</v>
      </c>
      <c r="E115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30"/>
  <sheetViews>
    <sheetView topLeftCell="B1" workbookViewId="0">
      <pane ySplit="9" topLeftCell="A30" activePane="bottomLeft" state="frozen"/>
      <selection pane="bottomLeft" activeCell="I3" sqref="I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811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736</v>
      </c>
      <c r="D4" s="56"/>
      <c r="E4" s="62" t="s">
        <v>737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809</v>
      </c>
      <c r="D5" s="56"/>
      <c r="E5" s="62" t="s">
        <v>810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811</v>
      </c>
      <c r="D6" s="56"/>
      <c r="E6" s="65" t="s">
        <v>812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47</v>
      </c>
      <c r="E10" s="19" t="s">
        <v>411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ht="25.5" x14ac:dyDescent="0.2">
      <c r="A11" s="17" t="s">
        <v>63</v>
      </c>
      <c r="B11" s="21" t="s">
        <v>36</v>
      </c>
      <c r="C11" s="21" t="s">
        <v>814</v>
      </c>
      <c r="D11" s="17" t="s">
        <v>65</v>
      </c>
      <c r="E11" s="22" t="s">
        <v>815</v>
      </c>
      <c r="F11" s="8" t="s">
        <v>67</v>
      </c>
      <c r="G11" s="23">
        <v>4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65</v>
      </c>
    </row>
    <row r="14" spans="1:18" ht="140.25" x14ac:dyDescent="0.2">
      <c r="A14" t="s">
        <v>71</v>
      </c>
      <c r="E14" s="15" t="s">
        <v>420</v>
      </c>
    </row>
    <row r="15" spans="1:18" ht="25.5" x14ac:dyDescent="0.2">
      <c r="A15" s="17" t="s">
        <v>63</v>
      </c>
      <c r="B15" s="21" t="s">
        <v>30</v>
      </c>
      <c r="C15" s="21" t="s">
        <v>816</v>
      </c>
      <c r="D15" s="17" t="s">
        <v>65</v>
      </c>
      <c r="E15" s="22" t="s">
        <v>817</v>
      </c>
      <c r="F15" s="8" t="s">
        <v>67</v>
      </c>
      <c r="G15" s="23">
        <v>2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6" x14ac:dyDescent="0.2">
      <c r="A17" s="26" t="s">
        <v>70</v>
      </c>
      <c r="E17" s="27" t="s">
        <v>65</v>
      </c>
    </row>
    <row r="18" spans="1:16" ht="140.25" x14ac:dyDescent="0.2">
      <c r="A18" t="s">
        <v>71</v>
      </c>
      <c r="E18" s="15" t="s">
        <v>420</v>
      </c>
    </row>
    <row r="19" spans="1:16" ht="25.5" x14ac:dyDescent="0.2">
      <c r="A19" s="17" t="s">
        <v>63</v>
      </c>
      <c r="B19" s="21" t="s">
        <v>29</v>
      </c>
      <c r="C19" s="21" t="s">
        <v>818</v>
      </c>
      <c r="D19" s="17" t="s">
        <v>65</v>
      </c>
      <c r="E19" s="22" t="s">
        <v>819</v>
      </c>
      <c r="F19" s="8" t="s">
        <v>67</v>
      </c>
      <c r="G19" s="23">
        <v>2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65</v>
      </c>
    </row>
    <row r="22" spans="1:16" ht="140.25" x14ac:dyDescent="0.2">
      <c r="A22" t="s">
        <v>71</v>
      </c>
      <c r="E22" s="15" t="s">
        <v>420</v>
      </c>
    </row>
    <row r="23" spans="1:16" ht="25.5" x14ac:dyDescent="0.2">
      <c r="A23" s="17" t="s">
        <v>63</v>
      </c>
      <c r="B23" s="21" t="s">
        <v>40</v>
      </c>
      <c r="C23" s="21" t="s">
        <v>820</v>
      </c>
      <c r="D23" s="17" t="s">
        <v>65</v>
      </c>
      <c r="E23" s="22" t="s">
        <v>821</v>
      </c>
      <c r="F23" s="8" t="s">
        <v>67</v>
      </c>
      <c r="G23" s="23">
        <v>2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x14ac:dyDescent="0.2">
      <c r="A25" s="26" t="s">
        <v>70</v>
      </c>
      <c r="E25" s="27" t="s">
        <v>65</v>
      </c>
    </row>
    <row r="26" spans="1:16" ht="140.25" x14ac:dyDescent="0.2">
      <c r="A26" t="s">
        <v>71</v>
      </c>
      <c r="E26" s="15" t="s">
        <v>420</v>
      </c>
    </row>
    <row r="27" spans="1:16" x14ac:dyDescent="0.2">
      <c r="A27" s="17" t="s">
        <v>63</v>
      </c>
      <c r="B27" s="21" t="s">
        <v>42</v>
      </c>
      <c r="C27" s="21" t="s">
        <v>426</v>
      </c>
      <c r="D27" s="17" t="s">
        <v>65</v>
      </c>
      <c r="E27" s="22" t="s">
        <v>427</v>
      </c>
      <c r="F27" s="8" t="s">
        <v>67</v>
      </c>
      <c r="G27" s="23">
        <v>8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ht="38.25" x14ac:dyDescent="0.2">
      <c r="A29" s="26" t="s">
        <v>70</v>
      </c>
      <c r="E29" s="27" t="s">
        <v>822</v>
      </c>
    </row>
    <row r="30" spans="1:16" ht="114.75" x14ac:dyDescent="0.2">
      <c r="A30" t="s">
        <v>71</v>
      </c>
      <c r="E30" s="15" t="s">
        <v>429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290"/>
  <sheetViews>
    <sheetView topLeftCell="B1" workbookViewId="0">
      <pane ySplit="10" topLeftCell="A263" activePane="bottomLeft" state="frozen"/>
      <selection pane="bottomLeft" activeCell="E93" sqref="E9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0+O11+O16+O33+O46+O51+O56+O61+O70+O75+O80+O97+O110+O115+O120+O129+O138+O143+O148+O153+O158+O163+O168+O173+O178+O183+O188+O193+O222+O231+O264+O269+O286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829</v>
      </c>
      <c r="I3" s="24">
        <f>0+I11+I16+I33+I46+I51+I56+I61+I70+I75+I80+I97+I110+I115+I120+I129+I138+I143+I148+I153+I158+I163+I168+I173+I178+I183+I188+I193+I222+I231+I264+I269+I286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823</v>
      </c>
      <c r="D4" s="56"/>
      <c r="E4" s="62" t="s">
        <v>824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825</v>
      </c>
      <c r="D5" s="56"/>
      <c r="E5" s="62" t="s">
        <v>826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1" t="s">
        <v>18</v>
      </c>
      <c r="C6" s="61" t="s">
        <v>827</v>
      </c>
      <c r="D6" s="56"/>
      <c r="E6" s="62" t="s">
        <v>828</v>
      </c>
      <c r="F6" s="56"/>
    </row>
    <row r="7" spans="1:18" ht="39.950000000000003" customHeight="1" x14ac:dyDescent="0.2">
      <c r="A7" t="s">
        <v>659</v>
      </c>
      <c r="B7" s="13" t="s">
        <v>25</v>
      </c>
      <c r="C7" s="64" t="s">
        <v>829</v>
      </c>
      <c r="D7" s="56"/>
      <c r="E7" s="65" t="s">
        <v>830</v>
      </c>
      <c r="F7" s="56"/>
    </row>
    <row r="8" spans="1:18" ht="12.75" customHeight="1" x14ac:dyDescent="0.2">
      <c r="A8" s="63" t="s">
        <v>33</v>
      </c>
      <c r="B8" s="63" t="s">
        <v>35</v>
      </c>
      <c r="C8" s="63" t="s">
        <v>37</v>
      </c>
      <c r="D8" s="63" t="s">
        <v>38</v>
      </c>
      <c r="E8" s="63" t="s">
        <v>39</v>
      </c>
      <c r="F8" s="63" t="s">
        <v>41</v>
      </c>
      <c r="G8" s="63" t="s">
        <v>43</v>
      </c>
      <c r="H8" s="63" t="s">
        <v>45</v>
      </c>
      <c r="I8" s="63"/>
      <c r="J8" s="63" t="s">
        <v>50</v>
      </c>
      <c r="K8" s="63" t="s">
        <v>52</v>
      </c>
      <c r="L8" s="63"/>
      <c r="M8" s="63"/>
    </row>
    <row r="9" spans="1:18" ht="12.75" customHeight="1" x14ac:dyDescent="0.2">
      <c r="A9" s="63"/>
      <c r="B9" s="63"/>
      <c r="C9" s="63"/>
      <c r="D9" s="63"/>
      <c r="E9" s="63"/>
      <c r="F9" s="63"/>
      <c r="G9" s="63"/>
      <c r="H9" s="12" t="s">
        <v>46</v>
      </c>
      <c r="I9" s="12" t="s">
        <v>48</v>
      </c>
      <c r="J9" s="63"/>
      <c r="K9" s="12" t="s">
        <v>53</v>
      </c>
      <c r="L9" s="12" t="s">
        <v>54</v>
      </c>
      <c r="M9" s="12" t="s">
        <v>55</v>
      </c>
    </row>
    <row r="10" spans="1:18" ht="12.75" customHeight="1" x14ac:dyDescent="0.2">
      <c r="A10" s="12" t="s">
        <v>34</v>
      </c>
      <c r="B10" s="12" t="s">
        <v>36</v>
      </c>
      <c r="C10" s="12" t="s">
        <v>30</v>
      </c>
      <c r="D10" s="12" t="s">
        <v>29</v>
      </c>
      <c r="E10" s="12" t="s">
        <v>40</v>
      </c>
      <c r="F10" s="12" t="s">
        <v>42</v>
      </c>
      <c r="G10" s="12" t="s">
        <v>44</v>
      </c>
      <c r="H10" s="12" t="s">
        <v>47</v>
      </c>
      <c r="I10" s="12" t="s">
        <v>49</v>
      </c>
      <c r="J10" s="12" t="s">
        <v>51</v>
      </c>
      <c r="K10" s="12" t="s">
        <v>56</v>
      </c>
      <c r="L10" s="12" t="s">
        <v>57</v>
      </c>
      <c r="M10" s="12" t="s">
        <v>58</v>
      </c>
    </row>
    <row r="11" spans="1:18" ht="12.75" customHeight="1" x14ac:dyDescent="0.2">
      <c r="A11" t="s">
        <v>60</v>
      </c>
      <c r="C11" s="18" t="s">
        <v>832</v>
      </c>
      <c r="E11" s="19" t="s">
        <v>833</v>
      </c>
      <c r="I11" s="20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7" t="s">
        <v>63</v>
      </c>
      <c r="B12" s="21" t="s">
        <v>834</v>
      </c>
      <c r="C12" s="21" t="s">
        <v>835</v>
      </c>
      <c r="D12" s="17" t="s">
        <v>65</v>
      </c>
      <c r="E12" s="22" t="s">
        <v>836</v>
      </c>
      <c r="F12" s="8" t="s">
        <v>224</v>
      </c>
      <c r="G12" s="23">
        <v>280</v>
      </c>
      <c r="H12" s="24">
        <v>0</v>
      </c>
      <c r="I12" s="24">
        <f>ROUND(ROUND(H12,2)*ROUND(G12,3),2)</f>
        <v>0</v>
      </c>
      <c r="J12" s="8" t="s">
        <v>671</v>
      </c>
      <c r="K12" s="17"/>
      <c r="L12" s="17"/>
      <c r="M12" s="17"/>
      <c r="O12">
        <f>(I12*21)/100</f>
        <v>0</v>
      </c>
      <c r="P12" t="s">
        <v>30</v>
      </c>
    </row>
    <row r="13" spans="1:18" x14ac:dyDescent="0.2">
      <c r="A13" s="25" t="s">
        <v>69</v>
      </c>
      <c r="E13" s="15" t="s">
        <v>836</v>
      </c>
    </row>
    <row r="14" spans="1:18" x14ac:dyDescent="0.2">
      <c r="A14" s="26" t="s">
        <v>70</v>
      </c>
      <c r="E14" s="27" t="s">
        <v>65</v>
      </c>
    </row>
    <row r="15" spans="1:18" x14ac:dyDescent="0.2">
      <c r="A15" t="s">
        <v>71</v>
      </c>
      <c r="E15" s="15" t="s">
        <v>65</v>
      </c>
    </row>
    <row r="16" spans="1:18" ht="12.75" customHeight="1" x14ac:dyDescent="0.2">
      <c r="A16" t="s">
        <v>60</v>
      </c>
      <c r="C16" s="28" t="s">
        <v>837</v>
      </c>
      <c r="E16" s="19" t="s">
        <v>838</v>
      </c>
      <c r="I16" s="29">
        <f>0+Q16</f>
        <v>0</v>
      </c>
      <c r="O16">
        <f>0+R16</f>
        <v>0</v>
      </c>
      <c r="Q16">
        <f>0+I17+I21+I25+I29</f>
        <v>0</v>
      </c>
      <c r="R16">
        <f>0+O17+O21+O25+O29</f>
        <v>0</v>
      </c>
    </row>
    <row r="17" spans="1:16" x14ac:dyDescent="0.2">
      <c r="A17" s="17" t="s">
        <v>63</v>
      </c>
      <c r="B17" s="21" t="s">
        <v>839</v>
      </c>
      <c r="C17" s="21" t="s">
        <v>840</v>
      </c>
      <c r="D17" s="17" t="s">
        <v>65</v>
      </c>
      <c r="E17" s="22" t="s">
        <v>841</v>
      </c>
      <c r="F17" s="8" t="s">
        <v>224</v>
      </c>
      <c r="G17" s="23">
        <v>40</v>
      </c>
      <c r="H17" s="24">
        <v>0</v>
      </c>
      <c r="I17" s="24">
        <f>ROUND(ROUND(H17,2)*ROUND(G17,3),2)</f>
        <v>0</v>
      </c>
      <c r="J17" s="8" t="s">
        <v>671</v>
      </c>
      <c r="K17" s="17"/>
      <c r="L17" s="17"/>
      <c r="M17" s="17"/>
      <c r="O17">
        <f>(I17*21)/100</f>
        <v>0</v>
      </c>
      <c r="P17" t="s">
        <v>30</v>
      </c>
    </row>
    <row r="18" spans="1:16" x14ac:dyDescent="0.2">
      <c r="A18" s="25" t="s">
        <v>69</v>
      </c>
      <c r="E18" s="15" t="s">
        <v>841</v>
      </c>
    </row>
    <row r="19" spans="1:16" x14ac:dyDescent="0.2">
      <c r="A19" s="26" t="s">
        <v>70</v>
      </c>
      <c r="E19" s="27" t="s">
        <v>65</v>
      </c>
    </row>
    <row r="20" spans="1:16" x14ac:dyDescent="0.2">
      <c r="A20" t="s">
        <v>71</v>
      </c>
      <c r="E20" s="15" t="s">
        <v>65</v>
      </c>
    </row>
    <row r="21" spans="1:16" x14ac:dyDescent="0.2">
      <c r="A21" s="17" t="s">
        <v>63</v>
      </c>
      <c r="B21" s="21" t="s">
        <v>842</v>
      </c>
      <c r="C21" s="21" t="s">
        <v>843</v>
      </c>
      <c r="D21" s="17" t="s">
        <v>65</v>
      </c>
      <c r="E21" s="22" t="s">
        <v>844</v>
      </c>
      <c r="F21" s="8" t="s">
        <v>224</v>
      </c>
      <c r="G21" s="23">
        <v>110</v>
      </c>
      <c r="H21" s="24">
        <v>0</v>
      </c>
      <c r="I21" s="24">
        <f>ROUND(ROUND(H21,2)*ROUND(G21,3),2)</f>
        <v>0</v>
      </c>
      <c r="J21" s="8" t="s">
        <v>671</v>
      </c>
      <c r="K21" s="17"/>
      <c r="L21" s="17"/>
      <c r="M21" s="17"/>
      <c r="O21">
        <f>(I21*21)/100</f>
        <v>0</v>
      </c>
      <c r="P21" t="s">
        <v>30</v>
      </c>
    </row>
    <row r="22" spans="1:16" x14ac:dyDescent="0.2">
      <c r="A22" s="25" t="s">
        <v>69</v>
      </c>
      <c r="E22" s="15" t="s">
        <v>844</v>
      </c>
    </row>
    <row r="23" spans="1:16" x14ac:dyDescent="0.2">
      <c r="A23" s="26" t="s">
        <v>70</v>
      </c>
      <c r="E23" s="27" t="s">
        <v>65</v>
      </c>
    </row>
    <row r="24" spans="1:16" x14ac:dyDescent="0.2">
      <c r="A24" t="s">
        <v>71</v>
      </c>
      <c r="E24" s="15" t="s">
        <v>65</v>
      </c>
    </row>
    <row r="25" spans="1:16" x14ac:dyDescent="0.2">
      <c r="A25" s="17" t="s">
        <v>63</v>
      </c>
      <c r="B25" s="21" t="s">
        <v>845</v>
      </c>
      <c r="C25" s="21" t="s">
        <v>846</v>
      </c>
      <c r="D25" s="17" t="s">
        <v>65</v>
      </c>
      <c r="E25" s="22" t="s">
        <v>847</v>
      </c>
      <c r="F25" s="8" t="s">
        <v>224</v>
      </c>
      <c r="G25" s="23">
        <v>195</v>
      </c>
      <c r="H25" s="24">
        <v>0</v>
      </c>
      <c r="I25" s="24">
        <f>ROUND(ROUND(H25,2)*ROUND(G25,3),2)</f>
        <v>0</v>
      </c>
      <c r="J25" s="8" t="s">
        <v>671</v>
      </c>
      <c r="K25" s="17"/>
      <c r="L25" s="17"/>
      <c r="M25" s="17"/>
      <c r="O25">
        <f>(I25*21)/100</f>
        <v>0</v>
      </c>
      <c r="P25" t="s">
        <v>30</v>
      </c>
    </row>
    <row r="26" spans="1:16" x14ac:dyDescent="0.2">
      <c r="A26" s="25" t="s">
        <v>69</v>
      </c>
      <c r="E26" s="15" t="s">
        <v>847</v>
      </c>
    </row>
    <row r="27" spans="1:16" x14ac:dyDescent="0.2">
      <c r="A27" s="26" t="s">
        <v>70</v>
      </c>
      <c r="E27" s="27" t="s">
        <v>65</v>
      </c>
    </row>
    <row r="28" spans="1:16" x14ac:dyDescent="0.2">
      <c r="A28" t="s">
        <v>71</v>
      </c>
      <c r="E28" s="15" t="s">
        <v>65</v>
      </c>
    </row>
    <row r="29" spans="1:16" x14ac:dyDescent="0.2">
      <c r="A29" s="17" t="s">
        <v>63</v>
      </c>
      <c r="B29" s="21" t="s">
        <v>848</v>
      </c>
      <c r="C29" s="21" t="s">
        <v>849</v>
      </c>
      <c r="D29" s="17" t="s">
        <v>65</v>
      </c>
      <c r="E29" s="22" t="s">
        <v>850</v>
      </c>
      <c r="F29" s="8" t="s">
        <v>224</v>
      </c>
      <c r="G29" s="23">
        <v>10</v>
      </c>
      <c r="H29" s="24">
        <v>0</v>
      </c>
      <c r="I29" s="24">
        <f>ROUND(ROUND(H29,2)*ROUND(G29,3),2)</f>
        <v>0</v>
      </c>
      <c r="J29" s="8" t="s">
        <v>671</v>
      </c>
      <c r="K29" s="17"/>
      <c r="L29" s="17"/>
      <c r="M29" s="17"/>
      <c r="O29">
        <f>(I29*21)/100</f>
        <v>0</v>
      </c>
      <c r="P29" t="s">
        <v>30</v>
      </c>
    </row>
    <row r="30" spans="1:16" x14ac:dyDescent="0.2">
      <c r="A30" s="25" t="s">
        <v>69</v>
      </c>
      <c r="E30" s="15" t="s">
        <v>850</v>
      </c>
    </row>
    <row r="31" spans="1:16" x14ac:dyDescent="0.2">
      <c r="A31" s="26" t="s">
        <v>70</v>
      </c>
      <c r="E31" s="27" t="s">
        <v>65</v>
      </c>
    </row>
    <row r="32" spans="1:16" x14ac:dyDescent="0.2">
      <c r="A32" t="s">
        <v>71</v>
      </c>
      <c r="E32" s="15" t="s">
        <v>65</v>
      </c>
    </row>
    <row r="33" spans="1:18" ht="12.75" customHeight="1" x14ac:dyDescent="0.2">
      <c r="A33" t="s">
        <v>60</v>
      </c>
      <c r="C33" s="28" t="s">
        <v>851</v>
      </c>
      <c r="E33" s="19" t="s">
        <v>852</v>
      </c>
      <c r="I33" s="29">
        <f>0+Q33</f>
        <v>0</v>
      </c>
      <c r="O33">
        <f>0+R33</f>
        <v>0</v>
      </c>
      <c r="Q33">
        <f>0+I34+I38+I42</f>
        <v>0</v>
      </c>
      <c r="R33">
        <f>0+O34+O38+O42</f>
        <v>0</v>
      </c>
    </row>
    <row r="34" spans="1:18" x14ac:dyDescent="0.2">
      <c r="A34" s="17" t="s">
        <v>63</v>
      </c>
      <c r="B34" s="21" t="s">
        <v>853</v>
      </c>
      <c r="C34" s="21" t="s">
        <v>854</v>
      </c>
      <c r="D34" s="17" t="s">
        <v>65</v>
      </c>
      <c r="E34" s="22" t="s">
        <v>855</v>
      </c>
      <c r="F34" s="8" t="s">
        <v>787</v>
      </c>
      <c r="G34" s="23">
        <v>3</v>
      </c>
      <c r="H34" s="24">
        <v>0</v>
      </c>
      <c r="I34" s="24">
        <f>ROUND(ROUND(H34,2)*ROUND(G34,3),2)</f>
        <v>0</v>
      </c>
      <c r="J34" s="8" t="s">
        <v>671</v>
      </c>
      <c r="K34" s="17"/>
      <c r="L34" s="17"/>
      <c r="M34" s="17"/>
      <c r="O34">
        <f>(I34*21)/100</f>
        <v>0</v>
      </c>
      <c r="P34" t="s">
        <v>30</v>
      </c>
    </row>
    <row r="35" spans="1:18" x14ac:dyDescent="0.2">
      <c r="A35" s="25" t="s">
        <v>69</v>
      </c>
      <c r="E35" s="15" t="s">
        <v>855</v>
      </c>
    </row>
    <row r="36" spans="1:18" x14ac:dyDescent="0.2">
      <c r="A36" s="26" t="s">
        <v>70</v>
      </c>
      <c r="E36" s="27" t="s">
        <v>65</v>
      </c>
    </row>
    <row r="37" spans="1:18" x14ac:dyDescent="0.2">
      <c r="A37" t="s">
        <v>71</v>
      </c>
      <c r="E37" s="15" t="s">
        <v>65</v>
      </c>
    </row>
    <row r="38" spans="1:18" x14ac:dyDescent="0.2">
      <c r="A38" s="17" t="s">
        <v>63</v>
      </c>
      <c r="B38" s="21" t="s">
        <v>856</v>
      </c>
      <c r="C38" s="21" t="s">
        <v>857</v>
      </c>
      <c r="D38" s="17" t="s">
        <v>65</v>
      </c>
      <c r="E38" s="22" t="s">
        <v>858</v>
      </c>
      <c r="F38" s="8" t="s">
        <v>787</v>
      </c>
      <c r="G38" s="23">
        <v>3</v>
      </c>
      <c r="H38" s="24">
        <v>0</v>
      </c>
      <c r="I38" s="24">
        <f>ROUND(ROUND(H38,2)*ROUND(G38,3),2)</f>
        <v>0</v>
      </c>
      <c r="J38" s="8" t="s">
        <v>671</v>
      </c>
      <c r="K38" s="17"/>
      <c r="L38" s="17"/>
      <c r="M38" s="17"/>
      <c r="O38">
        <f>(I38*21)/100</f>
        <v>0</v>
      </c>
      <c r="P38" t="s">
        <v>30</v>
      </c>
    </row>
    <row r="39" spans="1:18" x14ac:dyDescent="0.2">
      <c r="A39" s="25" t="s">
        <v>69</v>
      </c>
      <c r="E39" s="15" t="s">
        <v>858</v>
      </c>
    </row>
    <row r="40" spans="1:18" x14ac:dyDescent="0.2">
      <c r="A40" s="26" t="s">
        <v>70</v>
      </c>
      <c r="E40" s="27" t="s">
        <v>65</v>
      </c>
    </row>
    <row r="41" spans="1:18" x14ac:dyDescent="0.2">
      <c r="A41" t="s">
        <v>71</v>
      </c>
      <c r="E41" s="15" t="s">
        <v>65</v>
      </c>
    </row>
    <row r="42" spans="1:18" x14ac:dyDescent="0.2">
      <c r="A42" s="17" t="s">
        <v>63</v>
      </c>
      <c r="B42" s="21" t="s">
        <v>859</v>
      </c>
      <c r="C42" s="21" t="s">
        <v>860</v>
      </c>
      <c r="D42" s="17" t="s">
        <v>65</v>
      </c>
      <c r="E42" s="22" t="s">
        <v>861</v>
      </c>
      <c r="F42" s="8" t="s">
        <v>787</v>
      </c>
      <c r="G42" s="23">
        <v>8</v>
      </c>
      <c r="H42" s="24">
        <v>0</v>
      </c>
      <c r="I42" s="24">
        <f>ROUND(ROUND(H42,2)*ROUND(G42,3),2)</f>
        <v>0</v>
      </c>
      <c r="J42" s="8" t="s">
        <v>671</v>
      </c>
      <c r="K42" s="17"/>
      <c r="L42" s="17"/>
      <c r="M42" s="17"/>
      <c r="O42">
        <f>(I42*21)/100</f>
        <v>0</v>
      </c>
      <c r="P42" t="s">
        <v>30</v>
      </c>
    </row>
    <row r="43" spans="1:18" x14ac:dyDescent="0.2">
      <c r="A43" s="25" t="s">
        <v>69</v>
      </c>
      <c r="E43" s="15" t="s">
        <v>861</v>
      </c>
    </row>
    <row r="44" spans="1:18" x14ac:dyDescent="0.2">
      <c r="A44" s="26" t="s">
        <v>70</v>
      </c>
      <c r="E44" s="27" t="s">
        <v>65</v>
      </c>
    </row>
    <row r="45" spans="1:18" x14ac:dyDescent="0.2">
      <c r="A45" t="s">
        <v>71</v>
      </c>
      <c r="E45" s="15" t="s">
        <v>65</v>
      </c>
    </row>
    <row r="46" spans="1:18" ht="12.75" customHeight="1" x14ac:dyDescent="0.2">
      <c r="A46" t="s">
        <v>60</v>
      </c>
      <c r="C46" s="28" t="s">
        <v>862</v>
      </c>
      <c r="E46" s="19" t="s">
        <v>863</v>
      </c>
      <c r="I46" s="29">
        <f>0+Q46</f>
        <v>0</v>
      </c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17" t="s">
        <v>63</v>
      </c>
      <c r="B47" s="21" t="s">
        <v>864</v>
      </c>
      <c r="C47" s="21" t="s">
        <v>865</v>
      </c>
      <c r="D47" s="17" t="s">
        <v>65</v>
      </c>
      <c r="E47" s="22" t="s">
        <v>866</v>
      </c>
      <c r="F47" s="8" t="s">
        <v>224</v>
      </c>
      <c r="G47" s="23">
        <v>5</v>
      </c>
      <c r="H47" s="24">
        <v>0</v>
      </c>
      <c r="I47" s="24">
        <f>ROUND(ROUND(H47,2)*ROUND(G47,3),2)</f>
        <v>0</v>
      </c>
      <c r="J47" s="8" t="s">
        <v>671</v>
      </c>
      <c r="K47" s="17"/>
      <c r="L47" s="17"/>
      <c r="M47" s="17"/>
      <c r="O47">
        <f>(I47*21)/100</f>
        <v>0</v>
      </c>
      <c r="P47" t="s">
        <v>30</v>
      </c>
    </row>
    <row r="48" spans="1:18" x14ac:dyDescent="0.2">
      <c r="A48" s="25" t="s">
        <v>69</v>
      </c>
      <c r="E48" s="15" t="s">
        <v>866</v>
      </c>
    </row>
    <row r="49" spans="1:18" x14ac:dyDescent="0.2">
      <c r="A49" s="26" t="s">
        <v>70</v>
      </c>
      <c r="E49" s="27" t="s">
        <v>65</v>
      </c>
    </row>
    <row r="50" spans="1:18" x14ac:dyDescent="0.2">
      <c r="A50" t="s">
        <v>71</v>
      </c>
      <c r="E50" s="15" t="s">
        <v>65</v>
      </c>
    </row>
    <row r="51" spans="1:18" ht="12.75" customHeight="1" x14ac:dyDescent="0.2">
      <c r="A51" t="s">
        <v>60</v>
      </c>
      <c r="C51" s="28" t="s">
        <v>867</v>
      </c>
      <c r="E51" s="19" t="s">
        <v>868</v>
      </c>
      <c r="I51" s="29">
        <f>0+Q51</f>
        <v>0</v>
      </c>
      <c r="O51">
        <f>0+R51</f>
        <v>0</v>
      </c>
      <c r="Q51">
        <f>0+I52</f>
        <v>0</v>
      </c>
      <c r="R51">
        <f>0+O52</f>
        <v>0</v>
      </c>
    </row>
    <row r="52" spans="1:18" x14ac:dyDescent="0.2">
      <c r="A52" s="17" t="s">
        <v>63</v>
      </c>
      <c r="B52" s="21" t="s">
        <v>869</v>
      </c>
      <c r="C52" s="21" t="s">
        <v>870</v>
      </c>
      <c r="D52" s="17" t="s">
        <v>65</v>
      </c>
      <c r="E52" s="22" t="s">
        <v>871</v>
      </c>
      <c r="F52" s="8" t="s">
        <v>787</v>
      </c>
      <c r="G52" s="23">
        <v>51</v>
      </c>
      <c r="H52" s="24">
        <v>0</v>
      </c>
      <c r="I52" s="24">
        <f>ROUND(ROUND(H52,2)*ROUND(G52,3),2)</f>
        <v>0</v>
      </c>
      <c r="J52" s="8" t="s">
        <v>671</v>
      </c>
      <c r="K52" s="17"/>
      <c r="L52" s="17"/>
      <c r="M52" s="17"/>
      <c r="O52">
        <f>(I52*21)/100</f>
        <v>0</v>
      </c>
      <c r="P52" t="s">
        <v>30</v>
      </c>
    </row>
    <row r="53" spans="1:18" x14ac:dyDescent="0.2">
      <c r="A53" s="25" t="s">
        <v>69</v>
      </c>
      <c r="E53" s="15" t="s">
        <v>871</v>
      </c>
    </row>
    <row r="54" spans="1:18" x14ac:dyDescent="0.2">
      <c r="A54" s="26" t="s">
        <v>70</v>
      </c>
      <c r="E54" s="27" t="s">
        <v>65</v>
      </c>
    </row>
    <row r="55" spans="1:18" x14ac:dyDescent="0.2">
      <c r="A55" t="s">
        <v>71</v>
      </c>
      <c r="E55" s="15" t="s">
        <v>65</v>
      </c>
    </row>
    <row r="56" spans="1:18" ht="12.75" customHeight="1" x14ac:dyDescent="0.2">
      <c r="A56" t="s">
        <v>60</v>
      </c>
      <c r="C56" s="28" t="s">
        <v>872</v>
      </c>
      <c r="E56" s="19" t="s">
        <v>873</v>
      </c>
      <c r="I56" s="29">
        <f>0+Q56</f>
        <v>0</v>
      </c>
      <c r="O56">
        <f>0+R56</f>
        <v>0</v>
      </c>
      <c r="Q56">
        <f>0+I57</f>
        <v>0</v>
      </c>
      <c r="R56">
        <f>0+O57</f>
        <v>0</v>
      </c>
    </row>
    <row r="57" spans="1:18" x14ac:dyDescent="0.2">
      <c r="A57" s="17" t="s">
        <v>63</v>
      </c>
      <c r="B57" s="21" t="s">
        <v>874</v>
      </c>
      <c r="C57" s="21" t="s">
        <v>875</v>
      </c>
      <c r="D57" s="17" t="s">
        <v>65</v>
      </c>
      <c r="E57" s="22" t="s">
        <v>876</v>
      </c>
      <c r="F57" s="8" t="s">
        <v>224</v>
      </c>
      <c r="G57" s="23">
        <v>170</v>
      </c>
      <c r="H57" s="24">
        <v>0</v>
      </c>
      <c r="I57" s="24">
        <f>ROUND(ROUND(H57,2)*ROUND(G57,3),2)</f>
        <v>0</v>
      </c>
      <c r="J57" s="8" t="s">
        <v>671</v>
      </c>
      <c r="K57" s="17"/>
      <c r="L57" s="17"/>
      <c r="M57" s="17"/>
      <c r="O57">
        <f>(I57*21)/100</f>
        <v>0</v>
      </c>
      <c r="P57" t="s">
        <v>30</v>
      </c>
    </row>
    <row r="58" spans="1:18" x14ac:dyDescent="0.2">
      <c r="A58" s="25" t="s">
        <v>69</v>
      </c>
      <c r="E58" s="15" t="s">
        <v>876</v>
      </c>
    </row>
    <row r="59" spans="1:18" x14ac:dyDescent="0.2">
      <c r="A59" s="26" t="s">
        <v>70</v>
      </c>
      <c r="E59" s="27" t="s">
        <v>65</v>
      </c>
    </row>
    <row r="60" spans="1:18" x14ac:dyDescent="0.2">
      <c r="A60" t="s">
        <v>71</v>
      </c>
      <c r="E60" s="15" t="s">
        <v>65</v>
      </c>
    </row>
    <row r="61" spans="1:18" ht="12.75" customHeight="1" x14ac:dyDescent="0.2">
      <c r="A61" t="s">
        <v>60</v>
      </c>
      <c r="C61" s="28" t="s">
        <v>877</v>
      </c>
      <c r="E61" s="19" t="s">
        <v>878</v>
      </c>
      <c r="I61" s="29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x14ac:dyDescent="0.2">
      <c r="A62" s="17" t="s">
        <v>63</v>
      </c>
      <c r="B62" s="21" t="s">
        <v>879</v>
      </c>
      <c r="C62" s="21" t="s">
        <v>880</v>
      </c>
      <c r="D62" s="17" t="s">
        <v>65</v>
      </c>
      <c r="E62" s="22" t="s">
        <v>881</v>
      </c>
      <c r="F62" s="8" t="s">
        <v>787</v>
      </c>
      <c r="G62" s="23">
        <v>6</v>
      </c>
      <c r="H62" s="24">
        <v>0</v>
      </c>
      <c r="I62" s="24">
        <f>ROUND(ROUND(H62,2)*ROUND(G62,3),2)</f>
        <v>0</v>
      </c>
      <c r="J62" s="8" t="s">
        <v>671</v>
      </c>
      <c r="K62" s="17"/>
      <c r="L62" s="17"/>
      <c r="M62" s="17"/>
      <c r="O62">
        <f>(I62*21)/100</f>
        <v>0</v>
      </c>
      <c r="P62" t="s">
        <v>30</v>
      </c>
    </row>
    <row r="63" spans="1:18" x14ac:dyDescent="0.2">
      <c r="A63" s="25" t="s">
        <v>69</v>
      </c>
      <c r="E63" s="15" t="s">
        <v>881</v>
      </c>
    </row>
    <row r="64" spans="1:18" x14ac:dyDescent="0.2">
      <c r="A64" s="26" t="s">
        <v>70</v>
      </c>
      <c r="E64" s="27" t="s">
        <v>65</v>
      </c>
    </row>
    <row r="65" spans="1:18" x14ac:dyDescent="0.2">
      <c r="A65" t="s">
        <v>71</v>
      </c>
      <c r="E65" s="15" t="s">
        <v>65</v>
      </c>
    </row>
    <row r="66" spans="1:18" x14ac:dyDescent="0.2">
      <c r="A66" s="17" t="s">
        <v>63</v>
      </c>
      <c r="B66" s="21" t="s">
        <v>882</v>
      </c>
      <c r="C66" s="21" t="s">
        <v>883</v>
      </c>
      <c r="D66" s="17" t="s">
        <v>65</v>
      </c>
      <c r="E66" s="22" t="s">
        <v>884</v>
      </c>
      <c r="F66" s="8" t="s">
        <v>787</v>
      </c>
      <c r="G66" s="23">
        <v>18</v>
      </c>
      <c r="H66" s="24">
        <v>0</v>
      </c>
      <c r="I66" s="24">
        <f>ROUND(ROUND(H66,2)*ROUND(G66,3),2)</f>
        <v>0</v>
      </c>
      <c r="J66" s="8" t="s">
        <v>671</v>
      </c>
      <c r="K66" s="17"/>
      <c r="L66" s="17"/>
      <c r="M66" s="17"/>
      <c r="O66">
        <f>(I66*21)/100</f>
        <v>0</v>
      </c>
      <c r="P66" t="s">
        <v>30</v>
      </c>
    </row>
    <row r="67" spans="1:18" x14ac:dyDescent="0.2">
      <c r="A67" s="25" t="s">
        <v>69</v>
      </c>
      <c r="E67" s="15" t="s">
        <v>884</v>
      </c>
    </row>
    <row r="68" spans="1:18" x14ac:dyDescent="0.2">
      <c r="A68" s="26" t="s">
        <v>70</v>
      </c>
      <c r="E68" s="27" t="s">
        <v>65</v>
      </c>
    </row>
    <row r="69" spans="1:18" x14ac:dyDescent="0.2">
      <c r="A69" t="s">
        <v>71</v>
      </c>
      <c r="E69" s="15" t="s">
        <v>65</v>
      </c>
    </row>
    <row r="70" spans="1:18" ht="12.75" customHeight="1" x14ac:dyDescent="0.2">
      <c r="A70" t="s">
        <v>60</v>
      </c>
      <c r="C70" s="28" t="s">
        <v>885</v>
      </c>
      <c r="E70" s="19" t="s">
        <v>886</v>
      </c>
      <c r="I70" s="29">
        <f>0+Q70</f>
        <v>0</v>
      </c>
      <c r="O70">
        <f>0+R70</f>
        <v>0</v>
      </c>
      <c r="Q70">
        <f>0+I71</f>
        <v>0</v>
      </c>
      <c r="R70">
        <f>0+O71</f>
        <v>0</v>
      </c>
    </row>
    <row r="71" spans="1:18" x14ac:dyDescent="0.2">
      <c r="A71" s="17" t="s">
        <v>63</v>
      </c>
      <c r="B71" s="21" t="s">
        <v>887</v>
      </c>
      <c r="C71" s="21" t="s">
        <v>888</v>
      </c>
      <c r="D71" s="17" t="s">
        <v>65</v>
      </c>
      <c r="E71" s="22" t="s">
        <v>889</v>
      </c>
      <c r="F71" s="8" t="s">
        <v>787</v>
      </c>
      <c r="G71" s="23">
        <v>6</v>
      </c>
      <c r="H71" s="24">
        <v>0</v>
      </c>
      <c r="I71" s="24">
        <f>ROUND(ROUND(H71,2)*ROUND(G71,3),2)</f>
        <v>0</v>
      </c>
      <c r="J71" s="8" t="s">
        <v>671</v>
      </c>
      <c r="K71" s="17"/>
      <c r="L71" s="17"/>
      <c r="M71" s="17"/>
      <c r="O71">
        <f>(I71*21)/100</f>
        <v>0</v>
      </c>
      <c r="P71" t="s">
        <v>30</v>
      </c>
    </row>
    <row r="72" spans="1:18" x14ac:dyDescent="0.2">
      <c r="A72" s="25" t="s">
        <v>69</v>
      </c>
      <c r="E72" s="15" t="s">
        <v>889</v>
      </c>
    </row>
    <row r="73" spans="1:18" x14ac:dyDescent="0.2">
      <c r="A73" s="26" t="s">
        <v>70</v>
      </c>
      <c r="E73" s="27" t="s">
        <v>65</v>
      </c>
    </row>
    <row r="74" spans="1:18" x14ac:dyDescent="0.2">
      <c r="A74" t="s">
        <v>71</v>
      </c>
      <c r="E74" s="15" t="s">
        <v>65</v>
      </c>
    </row>
    <row r="75" spans="1:18" ht="12.75" customHeight="1" x14ac:dyDescent="0.2">
      <c r="A75" t="s">
        <v>60</v>
      </c>
      <c r="C75" s="28" t="s">
        <v>890</v>
      </c>
      <c r="E75" s="19" t="s">
        <v>891</v>
      </c>
      <c r="I75" s="29">
        <f>0+Q75</f>
        <v>0</v>
      </c>
      <c r="O75">
        <f>0+R75</f>
        <v>0</v>
      </c>
      <c r="Q75">
        <f>0+I76</f>
        <v>0</v>
      </c>
      <c r="R75">
        <f>0+O76</f>
        <v>0</v>
      </c>
    </row>
    <row r="76" spans="1:18" ht="25.5" x14ac:dyDescent="0.2">
      <c r="A76" s="17" t="s">
        <v>63</v>
      </c>
      <c r="B76" s="21" t="s">
        <v>892</v>
      </c>
      <c r="C76" s="21" t="s">
        <v>893</v>
      </c>
      <c r="D76" s="17" t="s">
        <v>65</v>
      </c>
      <c r="E76" s="22" t="s">
        <v>894</v>
      </c>
      <c r="F76" s="8" t="s">
        <v>787</v>
      </c>
      <c r="G76" s="23">
        <v>1</v>
      </c>
      <c r="H76" s="24">
        <v>0</v>
      </c>
      <c r="I76" s="24">
        <f>ROUND(ROUND(H76,2)*ROUND(G76,3),2)</f>
        <v>0</v>
      </c>
      <c r="J76" s="8" t="s">
        <v>671</v>
      </c>
      <c r="K76" s="17"/>
      <c r="L76" s="17"/>
      <c r="M76" s="17"/>
      <c r="O76">
        <f>(I76*21)/100</f>
        <v>0</v>
      </c>
      <c r="P76" t="s">
        <v>30</v>
      </c>
    </row>
    <row r="77" spans="1:18" ht="25.5" x14ac:dyDescent="0.2">
      <c r="A77" s="25" t="s">
        <v>69</v>
      </c>
      <c r="E77" s="15" t="s">
        <v>894</v>
      </c>
    </row>
    <row r="78" spans="1:18" x14ac:dyDescent="0.2">
      <c r="A78" s="26" t="s">
        <v>70</v>
      </c>
      <c r="E78" s="27" t="s">
        <v>65</v>
      </c>
    </row>
    <row r="79" spans="1:18" x14ac:dyDescent="0.2">
      <c r="A79" t="s">
        <v>71</v>
      </c>
      <c r="E79" s="15" t="s">
        <v>65</v>
      </c>
    </row>
    <row r="80" spans="1:18" ht="12.75" customHeight="1" x14ac:dyDescent="0.2">
      <c r="A80" t="s">
        <v>60</v>
      </c>
      <c r="C80" s="28" t="s">
        <v>895</v>
      </c>
      <c r="E80" s="19" t="s">
        <v>896</v>
      </c>
      <c r="I80" s="29">
        <f>0+Q80</f>
        <v>0</v>
      </c>
      <c r="O80">
        <f>0+R80</f>
        <v>0</v>
      </c>
      <c r="Q80">
        <f>0+I81+I85+I89+I93</f>
        <v>0</v>
      </c>
      <c r="R80">
        <f>0+O81+O85+O89+O93</f>
        <v>0</v>
      </c>
    </row>
    <row r="81" spans="1:16" x14ac:dyDescent="0.2">
      <c r="A81" s="17" t="s">
        <v>63</v>
      </c>
      <c r="B81" s="21" t="s">
        <v>897</v>
      </c>
      <c r="C81" s="21" t="s">
        <v>898</v>
      </c>
      <c r="D81" s="17" t="s">
        <v>65</v>
      </c>
      <c r="E81" s="22" t="s">
        <v>899</v>
      </c>
      <c r="F81" s="8" t="s">
        <v>787</v>
      </c>
      <c r="G81" s="23">
        <v>4</v>
      </c>
      <c r="H81" s="24">
        <v>0</v>
      </c>
      <c r="I81" s="24">
        <f>ROUND(ROUND(H81,2)*ROUND(G81,3),2)</f>
        <v>0</v>
      </c>
      <c r="J81" s="8" t="s">
        <v>671</v>
      </c>
      <c r="K81" s="17"/>
      <c r="L81" s="17"/>
      <c r="M81" s="17"/>
      <c r="O81">
        <f>(I81*21)/100</f>
        <v>0</v>
      </c>
      <c r="P81" t="s">
        <v>30</v>
      </c>
    </row>
    <row r="82" spans="1:16" x14ac:dyDescent="0.2">
      <c r="A82" s="25" t="s">
        <v>69</v>
      </c>
      <c r="E82" s="15" t="s">
        <v>899</v>
      </c>
    </row>
    <row r="83" spans="1:16" x14ac:dyDescent="0.2">
      <c r="A83" s="26" t="s">
        <v>70</v>
      </c>
      <c r="E83" s="27" t="s">
        <v>65</v>
      </c>
    </row>
    <row r="84" spans="1:16" x14ac:dyDescent="0.2">
      <c r="A84" t="s">
        <v>71</v>
      </c>
      <c r="E84" s="15" t="s">
        <v>65</v>
      </c>
    </row>
    <row r="85" spans="1:16" x14ac:dyDescent="0.2">
      <c r="A85" s="17" t="s">
        <v>63</v>
      </c>
      <c r="B85" s="21" t="s">
        <v>900</v>
      </c>
      <c r="C85" s="21" t="s">
        <v>901</v>
      </c>
      <c r="D85" s="17" t="s">
        <v>65</v>
      </c>
      <c r="E85" s="22" t="s">
        <v>902</v>
      </c>
      <c r="F85" s="8" t="s">
        <v>787</v>
      </c>
      <c r="G85" s="23">
        <v>1</v>
      </c>
      <c r="H85" s="24">
        <v>0</v>
      </c>
      <c r="I85" s="24">
        <f>ROUND(ROUND(H85,2)*ROUND(G85,3),2)</f>
        <v>0</v>
      </c>
      <c r="J85" s="8" t="s">
        <v>671</v>
      </c>
      <c r="K85" s="17"/>
      <c r="L85" s="17"/>
      <c r="M85" s="17"/>
      <c r="O85">
        <f>(I85*21)/100</f>
        <v>0</v>
      </c>
      <c r="P85" t="s">
        <v>30</v>
      </c>
    </row>
    <row r="86" spans="1:16" x14ac:dyDescent="0.2">
      <c r="A86" s="25" t="s">
        <v>69</v>
      </c>
      <c r="E86" s="15" t="s">
        <v>902</v>
      </c>
    </row>
    <row r="87" spans="1:16" x14ac:dyDescent="0.2">
      <c r="A87" s="26" t="s">
        <v>70</v>
      </c>
      <c r="E87" s="27" t="s">
        <v>65</v>
      </c>
    </row>
    <row r="88" spans="1:16" x14ac:dyDescent="0.2">
      <c r="A88" t="s">
        <v>71</v>
      </c>
      <c r="E88" s="15" t="s">
        <v>65</v>
      </c>
    </row>
    <row r="89" spans="1:16" x14ac:dyDescent="0.2">
      <c r="A89" s="17" t="s">
        <v>63</v>
      </c>
      <c r="B89" s="21" t="s">
        <v>903</v>
      </c>
      <c r="C89" s="21" t="s">
        <v>904</v>
      </c>
      <c r="D89" s="17" t="s">
        <v>65</v>
      </c>
      <c r="E89" s="22" t="s">
        <v>1116</v>
      </c>
      <c r="F89" s="8" t="s">
        <v>787</v>
      </c>
      <c r="G89" s="23">
        <v>1</v>
      </c>
      <c r="H89" s="24">
        <v>0</v>
      </c>
      <c r="I89" s="24">
        <f>ROUND(ROUND(H89,2)*ROUND(G89,3),2)</f>
        <v>0</v>
      </c>
      <c r="J89" s="8" t="s">
        <v>671</v>
      </c>
      <c r="K89" s="17"/>
      <c r="L89" s="17"/>
      <c r="M89" s="17"/>
      <c r="O89">
        <f>(I89*21)/100</f>
        <v>0</v>
      </c>
      <c r="P89" t="s">
        <v>30</v>
      </c>
    </row>
    <row r="90" spans="1:16" x14ac:dyDescent="0.2">
      <c r="A90" s="25" t="s">
        <v>69</v>
      </c>
      <c r="E90" s="15" t="s">
        <v>1116</v>
      </c>
    </row>
    <row r="91" spans="1:16" x14ac:dyDescent="0.2">
      <c r="A91" s="26" t="s">
        <v>70</v>
      </c>
      <c r="E91" s="27" t="s">
        <v>65</v>
      </c>
    </row>
    <row r="92" spans="1:16" x14ac:dyDescent="0.2">
      <c r="A92" t="s">
        <v>71</v>
      </c>
      <c r="E92" s="15" t="s">
        <v>65</v>
      </c>
    </row>
    <row r="93" spans="1:16" x14ac:dyDescent="0.2">
      <c r="A93" s="17" t="s">
        <v>63</v>
      </c>
      <c r="B93" s="21" t="s">
        <v>905</v>
      </c>
      <c r="C93" s="21" t="s">
        <v>906</v>
      </c>
      <c r="D93" s="17" t="s">
        <v>65</v>
      </c>
      <c r="E93" s="22" t="s">
        <v>907</v>
      </c>
      <c r="F93" s="8" t="s">
        <v>787</v>
      </c>
      <c r="G93" s="23">
        <v>6</v>
      </c>
      <c r="H93" s="24">
        <v>0</v>
      </c>
      <c r="I93" s="24">
        <f>ROUND(ROUND(H93,2)*ROUND(G93,3),2)</f>
        <v>0</v>
      </c>
      <c r="J93" s="8" t="s">
        <v>671</v>
      </c>
      <c r="K93" s="17"/>
      <c r="L93" s="17"/>
      <c r="M93" s="17"/>
      <c r="O93">
        <f>(I93*21)/100</f>
        <v>0</v>
      </c>
      <c r="P93" t="s">
        <v>30</v>
      </c>
    </row>
    <row r="94" spans="1:16" x14ac:dyDescent="0.2">
      <c r="A94" s="25" t="s">
        <v>69</v>
      </c>
      <c r="E94" s="15" t="s">
        <v>907</v>
      </c>
    </row>
    <row r="95" spans="1:16" x14ac:dyDescent="0.2">
      <c r="A95" s="26" t="s">
        <v>70</v>
      </c>
      <c r="E95" s="27" t="s">
        <v>65</v>
      </c>
    </row>
    <row r="96" spans="1:16" x14ac:dyDescent="0.2">
      <c r="A96" t="s">
        <v>71</v>
      </c>
      <c r="E96" s="15" t="s">
        <v>65</v>
      </c>
    </row>
    <row r="97" spans="1:18" ht="12.75" customHeight="1" x14ac:dyDescent="0.2">
      <c r="A97" t="s">
        <v>60</v>
      </c>
      <c r="C97" s="28" t="s">
        <v>908</v>
      </c>
      <c r="E97" s="19" t="s">
        <v>909</v>
      </c>
      <c r="I97" s="29">
        <f>0+Q97</f>
        <v>0</v>
      </c>
      <c r="O97">
        <f>0+R97</f>
        <v>0</v>
      </c>
      <c r="Q97">
        <f>0+I98+I102+I106</f>
        <v>0</v>
      </c>
      <c r="R97">
        <f>0+O98+O102+O106</f>
        <v>0</v>
      </c>
    </row>
    <row r="98" spans="1:18" x14ac:dyDescent="0.2">
      <c r="A98" s="17" t="s">
        <v>63</v>
      </c>
      <c r="B98" s="21" t="s">
        <v>910</v>
      </c>
      <c r="C98" s="21" t="s">
        <v>911</v>
      </c>
      <c r="D98" s="17" t="s">
        <v>65</v>
      </c>
      <c r="E98" s="22" t="s">
        <v>912</v>
      </c>
      <c r="F98" s="8" t="s">
        <v>78</v>
      </c>
      <c r="G98" s="23">
        <v>5</v>
      </c>
      <c r="H98" s="24">
        <v>0</v>
      </c>
      <c r="I98" s="24">
        <f>ROUND(ROUND(H98,2)*ROUND(G98,3),2)</f>
        <v>0</v>
      </c>
      <c r="J98" s="8" t="s">
        <v>671</v>
      </c>
      <c r="K98" s="17"/>
      <c r="L98" s="17"/>
      <c r="M98" s="17"/>
      <c r="O98">
        <f>(I98*21)/100</f>
        <v>0</v>
      </c>
      <c r="P98" t="s">
        <v>30</v>
      </c>
    </row>
    <row r="99" spans="1:18" x14ac:dyDescent="0.2">
      <c r="A99" s="25" t="s">
        <v>69</v>
      </c>
      <c r="E99" s="15" t="s">
        <v>912</v>
      </c>
    </row>
    <row r="100" spans="1:18" x14ac:dyDescent="0.2">
      <c r="A100" s="26" t="s">
        <v>70</v>
      </c>
      <c r="E100" s="27" t="s">
        <v>65</v>
      </c>
    </row>
    <row r="101" spans="1:18" x14ac:dyDescent="0.2">
      <c r="A101" t="s">
        <v>71</v>
      </c>
      <c r="E101" s="15" t="s">
        <v>65</v>
      </c>
    </row>
    <row r="102" spans="1:18" x14ac:dyDescent="0.2">
      <c r="A102" s="17" t="s">
        <v>63</v>
      </c>
      <c r="B102" s="21" t="s">
        <v>913</v>
      </c>
      <c r="C102" s="21" t="s">
        <v>914</v>
      </c>
      <c r="D102" s="17" t="s">
        <v>65</v>
      </c>
      <c r="E102" s="22" t="s">
        <v>915</v>
      </c>
      <c r="F102" s="8" t="s">
        <v>78</v>
      </c>
      <c r="G102" s="23">
        <v>6</v>
      </c>
      <c r="H102" s="24">
        <v>0</v>
      </c>
      <c r="I102" s="24">
        <f>ROUND(ROUND(H102,2)*ROUND(G102,3),2)</f>
        <v>0</v>
      </c>
      <c r="J102" s="8" t="s">
        <v>671</v>
      </c>
      <c r="K102" s="17"/>
      <c r="L102" s="17"/>
      <c r="M102" s="17"/>
      <c r="O102">
        <f>(I102*21)/100</f>
        <v>0</v>
      </c>
      <c r="P102" t="s">
        <v>30</v>
      </c>
    </row>
    <row r="103" spans="1:18" x14ac:dyDescent="0.2">
      <c r="A103" s="25" t="s">
        <v>69</v>
      </c>
      <c r="E103" s="15" t="s">
        <v>915</v>
      </c>
    </row>
    <row r="104" spans="1:18" x14ac:dyDescent="0.2">
      <c r="A104" s="26" t="s">
        <v>70</v>
      </c>
      <c r="E104" s="27" t="s">
        <v>65</v>
      </c>
    </row>
    <row r="105" spans="1:18" x14ac:dyDescent="0.2">
      <c r="A105" t="s">
        <v>71</v>
      </c>
      <c r="E105" s="15" t="s">
        <v>65</v>
      </c>
    </row>
    <row r="106" spans="1:18" x14ac:dyDescent="0.2">
      <c r="A106" s="17" t="s">
        <v>63</v>
      </c>
      <c r="B106" s="21" t="s">
        <v>916</v>
      </c>
      <c r="C106" s="21" t="s">
        <v>917</v>
      </c>
      <c r="D106" s="17" t="s">
        <v>65</v>
      </c>
      <c r="E106" s="22" t="s">
        <v>918</v>
      </c>
      <c r="F106" s="8" t="s">
        <v>78</v>
      </c>
      <c r="G106" s="23">
        <v>6</v>
      </c>
      <c r="H106" s="24">
        <v>0</v>
      </c>
      <c r="I106" s="24">
        <f>ROUND(ROUND(H106,2)*ROUND(G106,3),2)</f>
        <v>0</v>
      </c>
      <c r="J106" s="8" t="s">
        <v>671</v>
      </c>
      <c r="K106" s="17"/>
      <c r="L106" s="17"/>
      <c r="M106" s="17"/>
      <c r="O106">
        <f>(I106*21)/100</f>
        <v>0</v>
      </c>
      <c r="P106" t="s">
        <v>30</v>
      </c>
    </row>
    <row r="107" spans="1:18" x14ac:dyDescent="0.2">
      <c r="A107" s="25" t="s">
        <v>69</v>
      </c>
      <c r="E107" s="15" t="s">
        <v>918</v>
      </c>
    </row>
    <row r="108" spans="1:18" x14ac:dyDescent="0.2">
      <c r="A108" s="26" t="s">
        <v>70</v>
      </c>
      <c r="E108" s="27" t="s">
        <v>65</v>
      </c>
    </row>
    <row r="109" spans="1:18" x14ac:dyDescent="0.2">
      <c r="A109" t="s">
        <v>71</v>
      </c>
      <c r="E109" s="15" t="s">
        <v>65</v>
      </c>
    </row>
    <row r="110" spans="1:18" ht="12.75" customHeight="1" x14ac:dyDescent="0.2">
      <c r="A110" t="s">
        <v>60</v>
      </c>
      <c r="C110" s="28" t="s">
        <v>919</v>
      </c>
      <c r="E110" s="19" t="s">
        <v>920</v>
      </c>
      <c r="I110" s="29">
        <f>0+Q110</f>
        <v>0</v>
      </c>
      <c r="O110">
        <f>0+R110</f>
        <v>0</v>
      </c>
      <c r="Q110">
        <f>0+I111</f>
        <v>0</v>
      </c>
      <c r="R110">
        <f>0+O111</f>
        <v>0</v>
      </c>
    </row>
    <row r="111" spans="1:18" x14ac:dyDescent="0.2">
      <c r="A111" s="17" t="s">
        <v>63</v>
      </c>
      <c r="B111" s="21" t="s">
        <v>921</v>
      </c>
      <c r="C111" s="21" t="s">
        <v>922</v>
      </c>
      <c r="D111" s="17" t="s">
        <v>65</v>
      </c>
      <c r="E111" s="22" t="s">
        <v>923</v>
      </c>
      <c r="F111" s="8" t="s">
        <v>78</v>
      </c>
      <c r="G111" s="23">
        <v>4</v>
      </c>
      <c r="H111" s="24">
        <v>0</v>
      </c>
      <c r="I111" s="24">
        <f>ROUND(ROUND(H111,2)*ROUND(G111,3),2)</f>
        <v>0</v>
      </c>
      <c r="J111" s="8" t="s">
        <v>671</v>
      </c>
      <c r="K111" s="17"/>
      <c r="L111" s="17"/>
      <c r="M111" s="17"/>
      <c r="O111">
        <f>(I111*21)/100</f>
        <v>0</v>
      </c>
      <c r="P111" t="s">
        <v>30</v>
      </c>
    </row>
    <row r="112" spans="1:18" x14ac:dyDescent="0.2">
      <c r="A112" s="25" t="s">
        <v>69</v>
      </c>
      <c r="E112" s="15" t="s">
        <v>923</v>
      </c>
    </row>
    <row r="113" spans="1:18" x14ac:dyDescent="0.2">
      <c r="A113" s="26" t="s">
        <v>70</v>
      </c>
      <c r="E113" s="27" t="s">
        <v>65</v>
      </c>
    </row>
    <row r="114" spans="1:18" x14ac:dyDescent="0.2">
      <c r="A114" t="s">
        <v>71</v>
      </c>
      <c r="E114" s="15" t="s">
        <v>65</v>
      </c>
    </row>
    <row r="115" spans="1:18" ht="12.75" customHeight="1" x14ac:dyDescent="0.2">
      <c r="A115" t="s">
        <v>60</v>
      </c>
      <c r="C115" s="28" t="s">
        <v>924</v>
      </c>
      <c r="E115" s="19" t="s">
        <v>925</v>
      </c>
      <c r="I115" s="29">
        <f>0+Q115</f>
        <v>0</v>
      </c>
      <c r="O115">
        <f>0+R115</f>
        <v>0</v>
      </c>
      <c r="Q115">
        <f>0+I116</f>
        <v>0</v>
      </c>
      <c r="R115">
        <f>0+O116</f>
        <v>0</v>
      </c>
    </row>
    <row r="116" spans="1:18" x14ac:dyDescent="0.2">
      <c r="A116" s="17" t="s">
        <v>63</v>
      </c>
      <c r="B116" s="21" t="s">
        <v>926</v>
      </c>
      <c r="C116" s="21" t="s">
        <v>927</v>
      </c>
      <c r="D116" s="17" t="s">
        <v>65</v>
      </c>
      <c r="E116" s="22" t="s">
        <v>928</v>
      </c>
      <c r="F116" s="8" t="s">
        <v>78</v>
      </c>
      <c r="G116" s="23">
        <v>6</v>
      </c>
      <c r="H116" s="24">
        <v>0</v>
      </c>
      <c r="I116" s="24">
        <f>ROUND(ROUND(H116,2)*ROUND(G116,3),2)</f>
        <v>0</v>
      </c>
      <c r="J116" s="8" t="s">
        <v>671</v>
      </c>
      <c r="K116" s="17"/>
      <c r="L116" s="17"/>
      <c r="M116" s="17"/>
      <c r="O116">
        <f>(I116*21)/100</f>
        <v>0</v>
      </c>
      <c r="P116" t="s">
        <v>30</v>
      </c>
    </row>
    <row r="117" spans="1:18" x14ac:dyDescent="0.2">
      <c r="A117" s="25" t="s">
        <v>69</v>
      </c>
      <c r="E117" s="15" t="s">
        <v>928</v>
      </c>
    </row>
    <row r="118" spans="1:18" x14ac:dyDescent="0.2">
      <c r="A118" s="26" t="s">
        <v>70</v>
      </c>
      <c r="E118" s="27" t="s">
        <v>65</v>
      </c>
    </row>
    <row r="119" spans="1:18" x14ac:dyDescent="0.2">
      <c r="A119" t="s">
        <v>71</v>
      </c>
      <c r="E119" s="15" t="s">
        <v>65</v>
      </c>
    </row>
    <row r="120" spans="1:18" ht="12.75" customHeight="1" x14ac:dyDescent="0.2">
      <c r="A120" t="s">
        <v>60</v>
      </c>
      <c r="C120" s="28" t="s">
        <v>929</v>
      </c>
      <c r="E120" s="19" t="s">
        <v>930</v>
      </c>
      <c r="I120" s="29">
        <f>0+Q120</f>
        <v>0</v>
      </c>
      <c r="O120">
        <f>0+R120</f>
        <v>0</v>
      </c>
      <c r="Q120">
        <f>0+I121+I125</f>
        <v>0</v>
      </c>
      <c r="R120">
        <f>0+O121+O125</f>
        <v>0</v>
      </c>
    </row>
    <row r="121" spans="1:18" x14ac:dyDescent="0.2">
      <c r="A121" s="17" t="s">
        <v>63</v>
      </c>
      <c r="B121" s="21" t="s">
        <v>931</v>
      </c>
      <c r="C121" s="21" t="s">
        <v>932</v>
      </c>
      <c r="D121" s="17" t="s">
        <v>65</v>
      </c>
      <c r="E121" s="22" t="s">
        <v>933</v>
      </c>
      <c r="F121" s="8" t="s">
        <v>78</v>
      </c>
      <c r="G121" s="23">
        <v>8</v>
      </c>
      <c r="H121" s="24">
        <v>0</v>
      </c>
      <c r="I121" s="24">
        <f>ROUND(ROUND(H121,2)*ROUND(G121,3),2)</f>
        <v>0</v>
      </c>
      <c r="J121" s="8" t="s">
        <v>671</v>
      </c>
      <c r="K121" s="17"/>
      <c r="L121" s="17"/>
      <c r="M121" s="17"/>
      <c r="O121">
        <f>(I121*21)/100</f>
        <v>0</v>
      </c>
      <c r="P121" t="s">
        <v>30</v>
      </c>
    </row>
    <row r="122" spans="1:18" x14ac:dyDescent="0.2">
      <c r="A122" s="25" t="s">
        <v>69</v>
      </c>
      <c r="E122" s="15" t="s">
        <v>933</v>
      </c>
    </row>
    <row r="123" spans="1:18" x14ac:dyDescent="0.2">
      <c r="A123" s="26" t="s">
        <v>70</v>
      </c>
      <c r="E123" s="27" t="s">
        <v>65</v>
      </c>
    </row>
    <row r="124" spans="1:18" x14ac:dyDescent="0.2">
      <c r="A124" t="s">
        <v>71</v>
      </c>
      <c r="E124" s="15" t="s">
        <v>65</v>
      </c>
    </row>
    <row r="125" spans="1:18" x14ac:dyDescent="0.2">
      <c r="A125" s="17" t="s">
        <v>63</v>
      </c>
      <c r="B125" s="21" t="s">
        <v>934</v>
      </c>
      <c r="C125" s="21" t="s">
        <v>935</v>
      </c>
      <c r="D125" s="17" t="s">
        <v>65</v>
      </c>
      <c r="E125" s="22" t="s">
        <v>936</v>
      </c>
      <c r="F125" s="8" t="s">
        <v>78</v>
      </c>
      <c r="G125" s="23">
        <v>4</v>
      </c>
      <c r="H125" s="24">
        <v>0</v>
      </c>
      <c r="I125" s="24">
        <f>ROUND(ROUND(H125,2)*ROUND(G125,3),2)</f>
        <v>0</v>
      </c>
      <c r="J125" s="8" t="s">
        <v>671</v>
      </c>
      <c r="K125" s="17"/>
      <c r="L125" s="17"/>
      <c r="M125" s="17"/>
      <c r="O125">
        <f>(I125*21)/100</f>
        <v>0</v>
      </c>
      <c r="P125" t="s">
        <v>30</v>
      </c>
    </row>
    <row r="126" spans="1:18" x14ac:dyDescent="0.2">
      <c r="A126" s="25" t="s">
        <v>69</v>
      </c>
      <c r="E126" s="15" t="s">
        <v>936</v>
      </c>
    </row>
    <row r="127" spans="1:18" x14ac:dyDescent="0.2">
      <c r="A127" s="26" t="s">
        <v>70</v>
      </c>
      <c r="E127" s="27" t="s">
        <v>65</v>
      </c>
    </row>
    <row r="128" spans="1:18" x14ac:dyDescent="0.2">
      <c r="A128" t="s">
        <v>71</v>
      </c>
      <c r="E128" s="15" t="s">
        <v>65</v>
      </c>
    </row>
    <row r="129" spans="1:18" ht="12.75" customHeight="1" x14ac:dyDescent="0.2">
      <c r="A129" t="s">
        <v>60</v>
      </c>
      <c r="C129" s="28" t="s">
        <v>937</v>
      </c>
      <c r="E129" s="19" t="s">
        <v>938</v>
      </c>
      <c r="I129" s="29">
        <f>0+Q129</f>
        <v>0</v>
      </c>
      <c r="O129">
        <f>0+R129</f>
        <v>0</v>
      </c>
      <c r="Q129">
        <f>0+I130+I134</f>
        <v>0</v>
      </c>
      <c r="R129">
        <f>0+O130+O134</f>
        <v>0</v>
      </c>
    </row>
    <row r="130" spans="1:18" x14ac:dyDescent="0.2">
      <c r="A130" s="17" t="s">
        <v>63</v>
      </c>
      <c r="B130" s="21" t="s">
        <v>36</v>
      </c>
      <c r="C130" s="21" t="s">
        <v>939</v>
      </c>
      <c r="D130" s="17" t="s">
        <v>65</v>
      </c>
      <c r="E130" s="22" t="s">
        <v>940</v>
      </c>
      <c r="F130" s="8" t="s">
        <v>95</v>
      </c>
      <c r="G130" s="23">
        <v>1</v>
      </c>
      <c r="H130" s="24">
        <v>0</v>
      </c>
      <c r="I130" s="24">
        <f>ROUND(ROUND(H130,2)*ROUND(G130,3),2)</f>
        <v>0</v>
      </c>
      <c r="J130" s="8" t="s">
        <v>671</v>
      </c>
      <c r="K130" s="17"/>
      <c r="L130" s="17"/>
      <c r="M130" s="17"/>
      <c r="O130">
        <f>(I130*21)/100</f>
        <v>0</v>
      </c>
      <c r="P130" t="s">
        <v>30</v>
      </c>
    </row>
    <row r="131" spans="1:18" x14ac:dyDescent="0.2">
      <c r="A131" s="25" t="s">
        <v>69</v>
      </c>
      <c r="E131" s="15" t="s">
        <v>940</v>
      </c>
    </row>
    <row r="132" spans="1:18" x14ac:dyDescent="0.2">
      <c r="A132" s="26" t="s">
        <v>70</v>
      </c>
      <c r="E132" s="27" t="s">
        <v>65</v>
      </c>
    </row>
    <row r="133" spans="1:18" x14ac:dyDescent="0.2">
      <c r="A133" t="s">
        <v>71</v>
      </c>
      <c r="E133" s="15" t="s">
        <v>65</v>
      </c>
    </row>
    <row r="134" spans="1:18" x14ac:dyDescent="0.2">
      <c r="A134" s="17" t="s">
        <v>63</v>
      </c>
      <c r="B134" s="21" t="s">
        <v>941</v>
      </c>
      <c r="C134" s="21" t="s">
        <v>942</v>
      </c>
      <c r="D134" s="17" t="s">
        <v>65</v>
      </c>
      <c r="E134" s="22" t="s">
        <v>943</v>
      </c>
      <c r="F134" s="8" t="s">
        <v>944</v>
      </c>
      <c r="G134" s="23">
        <v>1</v>
      </c>
      <c r="H134" s="24">
        <v>0</v>
      </c>
      <c r="I134" s="24">
        <f>ROUND(ROUND(H134,2)*ROUND(G134,3),2)</f>
        <v>0</v>
      </c>
      <c r="J134" s="8" t="s">
        <v>671</v>
      </c>
      <c r="K134" s="17"/>
      <c r="L134" s="17"/>
      <c r="M134" s="17"/>
      <c r="O134">
        <f>(I134*21)/100</f>
        <v>0</v>
      </c>
      <c r="P134" t="s">
        <v>30</v>
      </c>
    </row>
    <row r="135" spans="1:18" x14ac:dyDescent="0.2">
      <c r="A135" s="25" t="s">
        <v>69</v>
      </c>
      <c r="E135" s="15" t="s">
        <v>943</v>
      </c>
    </row>
    <row r="136" spans="1:18" x14ac:dyDescent="0.2">
      <c r="A136" s="26" t="s">
        <v>70</v>
      </c>
      <c r="E136" s="27" t="s">
        <v>65</v>
      </c>
    </row>
    <row r="137" spans="1:18" x14ac:dyDescent="0.2">
      <c r="A137" t="s">
        <v>71</v>
      </c>
      <c r="E137" s="15" t="s">
        <v>65</v>
      </c>
    </row>
    <row r="138" spans="1:18" ht="12.75" customHeight="1" x14ac:dyDescent="0.2">
      <c r="A138" t="s">
        <v>60</v>
      </c>
      <c r="C138" s="28" t="s">
        <v>945</v>
      </c>
      <c r="E138" s="19" t="s">
        <v>946</v>
      </c>
      <c r="I138" s="29">
        <f>0+Q138</f>
        <v>0</v>
      </c>
      <c r="O138">
        <f>0+R138</f>
        <v>0</v>
      </c>
      <c r="Q138">
        <f>0+I139</f>
        <v>0</v>
      </c>
      <c r="R138">
        <f>0+O139</f>
        <v>0</v>
      </c>
    </row>
    <row r="139" spans="1:18" x14ac:dyDescent="0.2">
      <c r="A139" s="17" t="s">
        <v>63</v>
      </c>
      <c r="B139" s="21" t="s">
        <v>947</v>
      </c>
      <c r="C139" s="21" t="s">
        <v>948</v>
      </c>
      <c r="D139" s="17" t="s">
        <v>65</v>
      </c>
      <c r="E139" s="22" t="s">
        <v>949</v>
      </c>
      <c r="F139" s="8" t="s">
        <v>950</v>
      </c>
      <c r="G139" s="23">
        <v>0.2</v>
      </c>
      <c r="H139" s="24">
        <v>0</v>
      </c>
      <c r="I139" s="24">
        <f>ROUND(ROUND(H139,2)*ROUND(G139,3),2)</f>
        <v>0</v>
      </c>
      <c r="J139" s="8" t="s">
        <v>671</v>
      </c>
      <c r="K139" s="17"/>
      <c r="L139" s="17"/>
      <c r="M139" s="17"/>
      <c r="O139">
        <f>(I139*21)/100</f>
        <v>0</v>
      </c>
      <c r="P139" t="s">
        <v>30</v>
      </c>
    </row>
    <row r="140" spans="1:18" x14ac:dyDescent="0.2">
      <c r="A140" s="25" t="s">
        <v>69</v>
      </c>
      <c r="E140" s="15" t="s">
        <v>949</v>
      </c>
    </row>
    <row r="141" spans="1:18" x14ac:dyDescent="0.2">
      <c r="A141" s="26" t="s">
        <v>70</v>
      </c>
      <c r="E141" s="27" t="s">
        <v>65</v>
      </c>
    </row>
    <row r="142" spans="1:18" x14ac:dyDescent="0.2">
      <c r="A142" t="s">
        <v>71</v>
      </c>
      <c r="E142" s="15" t="s">
        <v>65</v>
      </c>
    </row>
    <row r="143" spans="1:18" ht="12.75" customHeight="1" x14ac:dyDescent="0.2">
      <c r="A143" t="s">
        <v>60</v>
      </c>
      <c r="C143" s="28" t="s">
        <v>951</v>
      </c>
      <c r="E143" s="19" t="s">
        <v>952</v>
      </c>
      <c r="I143" s="29">
        <f>0+Q143</f>
        <v>0</v>
      </c>
      <c r="O143">
        <f>0+R143</f>
        <v>0</v>
      </c>
      <c r="Q143">
        <f>0+I144</f>
        <v>0</v>
      </c>
      <c r="R143">
        <f>0+O144</f>
        <v>0</v>
      </c>
    </row>
    <row r="144" spans="1:18" x14ac:dyDescent="0.2">
      <c r="A144" s="17" t="s">
        <v>63</v>
      </c>
      <c r="B144" s="21" t="s">
        <v>953</v>
      </c>
      <c r="C144" s="21" t="s">
        <v>954</v>
      </c>
      <c r="D144" s="17" t="s">
        <v>65</v>
      </c>
      <c r="E144" s="22" t="s">
        <v>955</v>
      </c>
      <c r="F144" s="8" t="s">
        <v>199</v>
      </c>
      <c r="G144" s="23">
        <v>3</v>
      </c>
      <c r="H144" s="24">
        <v>0</v>
      </c>
      <c r="I144" s="24">
        <f>ROUND(ROUND(H144,2)*ROUND(G144,3),2)</f>
        <v>0</v>
      </c>
      <c r="J144" s="8" t="s">
        <v>671</v>
      </c>
      <c r="K144" s="17"/>
      <c r="L144" s="17"/>
      <c r="M144" s="17"/>
      <c r="O144">
        <f>(I144*21)/100</f>
        <v>0</v>
      </c>
      <c r="P144" t="s">
        <v>30</v>
      </c>
    </row>
    <row r="145" spans="1:18" x14ac:dyDescent="0.2">
      <c r="A145" s="25" t="s">
        <v>69</v>
      </c>
      <c r="E145" s="15" t="s">
        <v>955</v>
      </c>
    </row>
    <row r="146" spans="1:18" x14ac:dyDescent="0.2">
      <c r="A146" s="26" t="s">
        <v>70</v>
      </c>
      <c r="E146" s="27" t="s">
        <v>65</v>
      </c>
    </row>
    <row r="147" spans="1:18" x14ac:dyDescent="0.2">
      <c r="A147" t="s">
        <v>71</v>
      </c>
      <c r="E147" s="15" t="s">
        <v>65</v>
      </c>
    </row>
    <row r="148" spans="1:18" ht="12.75" customHeight="1" x14ac:dyDescent="0.2">
      <c r="A148" t="s">
        <v>60</v>
      </c>
      <c r="C148" s="28" t="s">
        <v>956</v>
      </c>
      <c r="E148" s="19" t="s">
        <v>957</v>
      </c>
      <c r="I148" s="29">
        <f>0+Q148</f>
        <v>0</v>
      </c>
      <c r="O148">
        <f>0+R148</f>
        <v>0</v>
      </c>
      <c r="Q148">
        <f>0+I149</f>
        <v>0</v>
      </c>
      <c r="R148">
        <f>0+O149</f>
        <v>0</v>
      </c>
    </row>
    <row r="149" spans="1:18" x14ac:dyDescent="0.2">
      <c r="A149" s="17" t="s">
        <v>63</v>
      </c>
      <c r="B149" s="21" t="s">
        <v>958</v>
      </c>
      <c r="C149" s="21" t="s">
        <v>959</v>
      </c>
      <c r="D149" s="17" t="s">
        <v>65</v>
      </c>
      <c r="E149" s="22" t="s">
        <v>960</v>
      </c>
      <c r="F149" s="8" t="s">
        <v>199</v>
      </c>
      <c r="G149" s="23">
        <v>1.5</v>
      </c>
      <c r="H149" s="24">
        <v>0</v>
      </c>
      <c r="I149" s="24">
        <f>ROUND(ROUND(H149,2)*ROUND(G149,3),2)</f>
        <v>0</v>
      </c>
      <c r="J149" s="8" t="s">
        <v>671</v>
      </c>
      <c r="K149" s="17"/>
      <c r="L149" s="17"/>
      <c r="M149" s="17"/>
      <c r="O149">
        <f>(I149*21)/100</f>
        <v>0</v>
      </c>
      <c r="P149" t="s">
        <v>30</v>
      </c>
    </row>
    <row r="150" spans="1:18" x14ac:dyDescent="0.2">
      <c r="A150" s="25" t="s">
        <v>69</v>
      </c>
      <c r="E150" s="15" t="s">
        <v>960</v>
      </c>
    </row>
    <row r="151" spans="1:18" x14ac:dyDescent="0.2">
      <c r="A151" s="26" t="s">
        <v>70</v>
      </c>
      <c r="E151" s="27" t="s">
        <v>65</v>
      </c>
    </row>
    <row r="152" spans="1:18" x14ac:dyDescent="0.2">
      <c r="A152" t="s">
        <v>71</v>
      </c>
      <c r="E152" s="15" t="s">
        <v>65</v>
      </c>
    </row>
    <row r="153" spans="1:18" ht="12.75" customHeight="1" x14ac:dyDescent="0.2">
      <c r="A153" t="s">
        <v>60</v>
      </c>
      <c r="C153" s="28" t="s">
        <v>961</v>
      </c>
      <c r="E153" s="19" t="s">
        <v>962</v>
      </c>
      <c r="I153" s="29">
        <f>0+Q153</f>
        <v>0</v>
      </c>
      <c r="O153">
        <f>0+R153</f>
        <v>0</v>
      </c>
      <c r="Q153">
        <f>0+I154</f>
        <v>0</v>
      </c>
      <c r="R153">
        <f>0+O154</f>
        <v>0</v>
      </c>
    </row>
    <row r="154" spans="1:18" x14ac:dyDescent="0.2">
      <c r="A154" s="17" t="s">
        <v>63</v>
      </c>
      <c r="B154" s="21" t="s">
        <v>963</v>
      </c>
      <c r="C154" s="21" t="s">
        <v>964</v>
      </c>
      <c r="D154" s="17" t="s">
        <v>65</v>
      </c>
      <c r="E154" s="22" t="s">
        <v>965</v>
      </c>
      <c r="F154" s="8" t="s">
        <v>787</v>
      </c>
      <c r="G154" s="23">
        <v>6</v>
      </c>
      <c r="H154" s="24">
        <v>0</v>
      </c>
      <c r="I154" s="24">
        <f>ROUND(ROUND(H154,2)*ROUND(G154,3),2)</f>
        <v>0</v>
      </c>
      <c r="J154" s="8" t="s">
        <v>671</v>
      </c>
      <c r="K154" s="17"/>
      <c r="L154" s="17"/>
      <c r="M154" s="17"/>
      <c r="O154">
        <f>(I154*21)/100</f>
        <v>0</v>
      </c>
      <c r="P154" t="s">
        <v>30</v>
      </c>
    </row>
    <row r="155" spans="1:18" x14ac:dyDescent="0.2">
      <c r="A155" s="25" t="s">
        <v>69</v>
      </c>
      <c r="E155" s="15" t="s">
        <v>965</v>
      </c>
    </row>
    <row r="156" spans="1:18" x14ac:dyDescent="0.2">
      <c r="A156" s="26" t="s">
        <v>70</v>
      </c>
      <c r="E156" s="27" t="s">
        <v>65</v>
      </c>
    </row>
    <row r="157" spans="1:18" x14ac:dyDescent="0.2">
      <c r="A157" t="s">
        <v>71</v>
      </c>
      <c r="E157" s="15" t="s">
        <v>65</v>
      </c>
    </row>
    <row r="158" spans="1:18" ht="12.75" customHeight="1" x14ac:dyDescent="0.2">
      <c r="A158" t="s">
        <v>60</v>
      </c>
      <c r="C158" s="28" t="s">
        <v>966</v>
      </c>
      <c r="E158" s="19" t="s">
        <v>967</v>
      </c>
      <c r="I158" s="29">
        <f>0+Q158</f>
        <v>0</v>
      </c>
      <c r="O158">
        <f>0+R158</f>
        <v>0</v>
      </c>
      <c r="Q158">
        <f>0+I159</f>
        <v>0</v>
      </c>
      <c r="R158">
        <f>0+O159</f>
        <v>0</v>
      </c>
    </row>
    <row r="159" spans="1:18" x14ac:dyDescent="0.2">
      <c r="A159" s="17" t="s">
        <v>63</v>
      </c>
      <c r="B159" s="21" t="s">
        <v>968</v>
      </c>
      <c r="C159" s="21" t="s">
        <v>969</v>
      </c>
      <c r="D159" s="17" t="s">
        <v>65</v>
      </c>
      <c r="E159" s="22" t="s">
        <v>970</v>
      </c>
      <c r="F159" s="8" t="s">
        <v>224</v>
      </c>
      <c r="G159" s="23">
        <v>170</v>
      </c>
      <c r="H159" s="24">
        <v>0</v>
      </c>
      <c r="I159" s="24">
        <f>ROUND(ROUND(H159,2)*ROUND(G159,3),2)</f>
        <v>0</v>
      </c>
      <c r="J159" s="8" t="s">
        <v>671</v>
      </c>
      <c r="K159" s="17"/>
      <c r="L159" s="17"/>
      <c r="M159" s="17"/>
      <c r="O159">
        <f>(I159*21)/100</f>
        <v>0</v>
      </c>
      <c r="P159" t="s">
        <v>30</v>
      </c>
    </row>
    <row r="160" spans="1:18" x14ac:dyDescent="0.2">
      <c r="A160" s="25" t="s">
        <v>69</v>
      </c>
      <c r="E160" s="15" t="s">
        <v>970</v>
      </c>
    </row>
    <row r="161" spans="1:18" x14ac:dyDescent="0.2">
      <c r="A161" s="26" t="s">
        <v>70</v>
      </c>
      <c r="E161" s="27" t="s">
        <v>65</v>
      </c>
    </row>
    <row r="162" spans="1:18" x14ac:dyDescent="0.2">
      <c r="A162" t="s">
        <v>71</v>
      </c>
      <c r="E162" s="15" t="s">
        <v>65</v>
      </c>
    </row>
    <row r="163" spans="1:18" ht="12.75" customHeight="1" x14ac:dyDescent="0.2">
      <c r="A163" t="s">
        <v>60</v>
      </c>
      <c r="C163" s="28" t="s">
        <v>971</v>
      </c>
      <c r="E163" s="19" t="s">
        <v>972</v>
      </c>
      <c r="I163" s="29">
        <f>0+Q163</f>
        <v>0</v>
      </c>
      <c r="O163">
        <f>0+R163</f>
        <v>0</v>
      </c>
      <c r="Q163">
        <f>0+I164</f>
        <v>0</v>
      </c>
      <c r="R163">
        <f>0+O164</f>
        <v>0</v>
      </c>
    </row>
    <row r="164" spans="1:18" x14ac:dyDescent="0.2">
      <c r="A164" s="17" t="s">
        <v>63</v>
      </c>
      <c r="B164" s="21" t="s">
        <v>973</v>
      </c>
      <c r="C164" s="21" t="s">
        <v>974</v>
      </c>
      <c r="D164" s="17" t="s">
        <v>65</v>
      </c>
      <c r="E164" s="22" t="s">
        <v>975</v>
      </c>
      <c r="F164" s="8" t="s">
        <v>224</v>
      </c>
      <c r="G164" s="23">
        <v>170</v>
      </c>
      <c r="H164" s="24">
        <v>0</v>
      </c>
      <c r="I164" s="24">
        <f>ROUND(ROUND(H164,2)*ROUND(G164,3),2)</f>
        <v>0</v>
      </c>
      <c r="J164" s="8" t="s">
        <v>671</v>
      </c>
      <c r="K164" s="17"/>
      <c r="L164" s="17"/>
      <c r="M164" s="17"/>
      <c r="O164">
        <f>(I164*21)/100</f>
        <v>0</v>
      </c>
      <c r="P164" t="s">
        <v>30</v>
      </c>
    </row>
    <row r="165" spans="1:18" x14ac:dyDescent="0.2">
      <c r="A165" s="25" t="s">
        <v>69</v>
      </c>
      <c r="E165" s="15" t="s">
        <v>975</v>
      </c>
    </row>
    <row r="166" spans="1:18" x14ac:dyDescent="0.2">
      <c r="A166" s="26" t="s">
        <v>70</v>
      </c>
      <c r="E166" s="27" t="s">
        <v>65</v>
      </c>
    </row>
    <row r="167" spans="1:18" x14ac:dyDescent="0.2">
      <c r="A167" t="s">
        <v>71</v>
      </c>
      <c r="E167" s="15" t="s">
        <v>65</v>
      </c>
    </row>
    <row r="168" spans="1:18" ht="12.75" customHeight="1" x14ac:dyDescent="0.2">
      <c r="A168" t="s">
        <v>60</v>
      </c>
      <c r="C168" s="28" t="s">
        <v>976</v>
      </c>
      <c r="E168" s="19" t="s">
        <v>977</v>
      </c>
      <c r="I168" s="29">
        <f>0+Q168</f>
        <v>0</v>
      </c>
      <c r="O168">
        <f>0+R168</f>
        <v>0</v>
      </c>
      <c r="Q168">
        <f>0+I169</f>
        <v>0</v>
      </c>
      <c r="R168">
        <f>0+O169</f>
        <v>0</v>
      </c>
    </row>
    <row r="169" spans="1:18" x14ac:dyDescent="0.2">
      <c r="A169" s="17" t="s">
        <v>63</v>
      </c>
      <c r="B169" s="21" t="s">
        <v>978</v>
      </c>
      <c r="C169" s="21" t="s">
        <v>979</v>
      </c>
      <c r="D169" s="17" t="s">
        <v>65</v>
      </c>
      <c r="E169" s="22" t="s">
        <v>980</v>
      </c>
      <c r="F169" s="8" t="s">
        <v>787</v>
      </c>
      <c r="G169" s="23">
        <v>2</v>
      </c>
      <c r="H169" s="24">
        <v>0</v>
      </c>
      <c r="I169" s="24">
        <f>ROUND(ROUND(H169,2)*ROUND(G169,3),2)</f>
        <v>0</v>
      </c>
      <c r="J169" s="8" t="s">
        <v>671</v>
      </c>
      <c r="K169" s="17"/>
      <c r="L169" s="17"/>
      <c r="M169" s="17"/>
      <c r="O169">
        <f>(I169*21)/100</f>
        <v>0</v>
      </c>
      <c r="P169" t="s">
        <v>30</v>
      </c>
    </row>
    <row r="170" spans="1:18" x14ac:dyDescent="0.2">
      <c r="A170" s="25" t="s">
        <v>69</v>
      </c>
      <c r="E170" s="15" t="s">
        <v>980</v>
      </c>
    </row>
    <row r="171" spans="1:18" x14ac:dyDescent="0.2">
      <c r="A171" s="26" t="s">
        <v>70</v>
      </c>
      <c r="E171" s="27" t="s">
        <v>65</v>
      </c>
    </row>
    <row r="172" spans="1:18" x14ac:dyDescent="0.2">
      <c r="A172" t="s">
        <v>71</v>
      </c>
      <c r="E172" s="15" t="s">
        <v>65</v>
      </c>
    </row>
    <row r="173" spans="1:18" ht="12.75" customHeight="1" x14ac:dyDescent="0.2">
      <c r="A173" t="s">
        <v>60</v>
      </c>
      <c r="C173" s="28" t="s">
        <v>981</v>
      </c>
      <c r="E173" s="19" t="s">
        <v>982</v>
      </c>
      <c r="I173" s="29">
        <f>0+Q173</f>
        <v>0</v>
      </c>
      <c r="O173">
        <f>0+R173</f>
        <v>0</v>
      </c>
      <c r="Q173">
        <f>0+I174</f>
        <v>0</v>
      </c>
      <c r="R173">
        <f>0+O174</f>
        <v>0</v>
      </c>
    </row>
    <row r="174" spans="1:18" x14ac:dyDescent="0.2">
      <c r="A174" s="17" t="s">
        <v>63</v>
      </c>
      <c r="B174" s="21" t="s">
        <v>983</v>
      </c>
      <c r="C174" s="21" t="s">
        <v>984</v>
      </c>
      <c r="D174" s="17" t="s">
        <v>65</v>
      </c>
      <c r="E174" s="22" t="s">
        <v>985</v>
      </c>
      <c r="F174" s="8" t="s">
        <v>224</v>
      </c>
      <c r="G174" s="23">
        <v>170</v>
      </c>
      <c r="H174" s="24">
        <v>0</v>
      </c>
      <c r="I174" s="24">
        <f>ROUND(ROUND(H174,2)*ROUND(G174,3),2)</f>
        <v>0</v>
      </c>
      <c r="J174" s="8" t="s">
        <v>671</v>
      </c>
      <c r="K174" s="17"/>
      <c r="L174" s="17"/>
      <c r="M174" s="17"/>
      <c r="O174">
        <f>(I174*21)/100</f>
        <v>0</v>
      </c>
      <c r="P174" t="s">
        <v>30</v>
      </c>
    </row>
    <row r="175" spans="1:18" x14ac:dyDescent="0.2">
      <c r="A175" s="25" t="s">
        <v>69</v>
      </c>
      <c r="E175" s="15" t="s">
        <v>985</v>
      </c>
    </row>
    <row r="176" spans="1:18" x14ac:dyDescent="0.2">
      <c r="A176" s="26" t="s">
        <v>70</v>
      </c>
      <c r="E176" s="27" t="s">
        <v>65</v>
      </c>
    </row>
    <row r="177" spans="1:18" x14ac:dyDescent="0.2">
      <c r="A177" t="s">
        <v>71</v>
      </c>
      <c r="E177" s="15" t="s">
        <v>65</v>
      </c>
    </row>
    <row r="178" spans="1:18" ht="12.75" customHeight="1" x14ac:dyDescent="0.2">
      <c r="A178" t="s">
        <v>60</v>
      </c>
      <c r="C178" s="28" t="s">
        <v>986</v>
      </c>
      <c r="E178" s="19" t="s">
        <v>987</v>
      </c>
      <c r="I178" s="29">
        <f>0+Q178</f>
        <v>0</v>
      </c>
      <c r="O178">
        <f>0+R178</f>
        <v>0</v>
      </c>
      <c r="Q178">
        <f>0+I179</f>
        <v>0</v>
      </c>
      <c r="R178">
        <f>0+O179</f>
        <v>0</v>
      </c>
    </row>
    <row r="179" spans="1:18" x14ac:dyDescent="0.2">
      <c r="A179" s="17" t="s">
        <v>63</v>
      </c>
      <c r="B179" s="21" t="s">
        <v>988</v>
      </c>
      <c r="C179" s="21" t="s">
        <v>989</v>
      </c>
      <c r="D179" s="17" t="s">
        <v>65</v>
      </c>
      <c r="E179" s="22" t="s">
        <v>970</v>
      </c>
      <c r="F179" s="8" t="s">
        <v>224</v>
      </c>
      <c r="G179" s="23">
        <v>170</v>
      </c>
      <c r="H179" s="24">
        <v>0</v>
      </c>
      <c r="I179" s="24">
        <f>ROUND(ROUND(H179,2)*ROUND(G179,3),2)</f>
        <v>0</v>
      </c>
      <c r="J179" s="8" t="s">
        <v>671</v>
      </c>
      <c r="K179" s="17"/>
      <c r="L179" s="17"/>
      <c r="M179" s="17"/>
      <c r="O179">
        <f>(I179*21)/100</f>
        <v>0</v>
      </c>
      <c r="P179" t="s">
        <v>30</v>
      </c>
    </row>
    <row r="180" spans="1:18" x14ac:dyDescent="0.2">
      <c r="A180" s="25" t="s">
        <v>69</v>
      </c>
      <c r="E180" s="15" t="s">
        <v>970</v>
      </c>
    </row>
    <row r="181" spans="1:18" x14ac:dyDescent="0.2">
      <c r="A181" s="26" t="s">
        <v>70</v>
      </c>
      <c r="E181" s="27" t="s">
        <v>65</v>
      </c>
    </row>
    <row r="182" spans="1:18" x14ac:dyDescent="0.2">
      <c r="A182" t="s">
        <v>71</v>
      </c>
      <c r="E182" s="15" t="s">
        <v>65</v>
      </c>
    </row>
    <row r="183" spans="1:18" ht="12.75" customHeight="1" x14ac:dyDescent="0.2">
      <c r="A183" t="s">
        <v>60</v>
      </c>
      <c r="C183" s="28" t="s">
        <v>990</v>
      </c>
      <c r="E183" s="19" t="s">
        <v>991</v>
      </c>
      <c r="I183" s="29">
        <f>0+Q183</f>
        <v>0</v>
      </c>
      <c r="O183">
        <f>0+R183</f>
        <v>0</v>
      </c>
      <c r="Q183">
        <f>0+I184</f>
        <v>0</v>
      </c>
      <c r="R183">
        <f>0+O184</f>
        <v>0</v>
      </c>
    </row>
    <row r="184" spans="1:18" x14ac:dyDescent="0.2">
      <c r="A184" s="17" t="s">
        <v>63</v>
      </c>
      <c r="B184" s="21" t="s">
        <v>992</v>
      </c>
      <c r="C184" s="21" t="s">
        <v>993</v>
      </c>
      <c r="D184" s="17" t="s">
        <v>65</v>
      </c>
      <c r="E184" s="22" t="s">
        <v>994</v>
      </c>
      <c r="F184" s="8" t="s">
        <v>199</v>
      </c>
      <c r="G184" s="23">
        <v>13.4</v>
      </c>
      <c r="H184" s="24">
        <v>0</v>
      </c>
      <c r="I184" s="24">
        <f>ROUND(ROUND(H184,2)*ROUND(G184,3),2)</f>
        <v>0</v>
      </c>
      <c r="J184" s="8" t="s">
        <v>671</v>
      </c>
      <c r="K184" s="17"/>
      <c r="L184" s="17"/>
      <c r="M184" s="17"/>
      <c r="O184">
        <f>(I184*21)/100</f>
        <v>0</v>
      </c>
      <c r="P184" t="s">
        <v>30</v>
      </c>
    </row>
    <row r="185" spans="1:18" x14ac:dyDescent="0.2">
      <c r="A185" s="25" t="s">
        <v>69</v>
      </c>
      <c r="E185" s="15" t="s">
        <v>994</v>
      </c>
    </row>
    <row r="186" spans="1:18" x14ac:dyDescent="0.2">
      <c r="A186" s="26" t="s">
        <v>70</v>
      </c>
      <c r="E186" s="27" t="s">
        <v>65</v>
      </c>
    </row>
    <row r="187" spans="1:18" x14ac:dyDescent="0.2">
      <c r="A187" t="s">
        <v>71</v>
      </c>
      <c r="E187" s="15" t="s">
        <v>65</v>
      </c>
    </row>
    <row r="188" spans="1:18" ht="12.75" customHeight="1" x14ac:dyDescent="0.2">
      <c r="A188" t="s">
        <v>60</v>
      </c>
      <c r="C188" s="28" t="s">
        <v>995</v>
      </c>
      <c r="E188" s="19" t="s">
        <v>996</v>
      </c>
      <c r="I188" s="29">
        <f>0+Q188</f>
        <v>0</v>
      </c>
      <c r="O188">
        <f>0+R188</f>
        <v>0</v>
      </c>
      <c r="Q188">
        <f>0+I189</f>
        <v>0</v>
      </c>
      <c r="R188">
        <f>0+O189</f>
        <v>0</v>
      </c>
    </row>
    <row r="189" spans="1:18" x14ac:dyDescent="0.2">
      <c r="A189" s="17" t="s">
        <v>63</v>
      </c>
      <c r="B189" s="21" t="s">
        <v>997</v>
      </c>
      <c r="C189" s="21" t="s">
        <v>998</v>
      </c>
      <c r="D189" s="17" t="s">
        <v>65</v>
      </c>
      <c r="E189" s="22" t="s">
        <v>999</v>
      </c>
      <c r="F189" s="8" t="s">
        <v>218</v>
      </c>
      <c r="G189" s="23">
        <v>85</v>
      </c>
      <c r="H189" s="24">
        <v>0</v>
      </c>
      <c r="I189" s="24">
        <f>ROUND(ROUND(H189,2)*ROUND(G189,3),2)</f>
        <v>0</v>
      </c>
      <c r="J189" s="8" t="s">
        <v>671</v>
      </c>
      <c r="K189" s="17"/>
      <c r="L189" s="17"/>
      <c r="M189" s="17"/>
      <c r="O189">
        <f>(I189*21)/100</f>
        <v>0</v>
      </c>
      <c r="P189" t="s">
        <v>30</v>
      </c>
    </row>
    <row r="190" spans="1:18" x14ac:dyDescent="0.2">
      <c r="A190" s="25" t="s">
        <v>69</v>
      </c>
      <c r="E190" s="15" t="s">
        <v>999</v>
      </c>
    </row>
    <row r="191" spans="1:18" x14ac:dyDescent="0.2">
      <c r="A191" s="26" t="s">
        <v>70</v>
      </c>
      <c r="E191" s="27" t="s">
        <v>65</v>
      </c>
    </row>
    <row r="192" spans="1:18" x14ac:dyDescent="0.2">
      <c r="A192" t="s">
        <v>71</v>
      </c>
      <c r="E192" s="15" t="s">
        <v>65</v>
      </c>
    </row>
    <row r="193" spans="1:18" ht="12.75" customHeight="1" x14ac:dyDescent="0.2">
      <c r="A193" t="s">
        <v>60</v>
      </c>
      <c r="C193" s="28" t="s">
        <v>1000</v>
      </c>
      <c r="E193" s="19" t="s">
        <v>1001</v>
      </c>
      <c r="I193" s="29">
        <f>0+Q193</f>
        <v>0</v>
      </c>
      <c r="O193">
        <f>0+R193</f>
        <v>0</v>
      </c>
      <c r="Q193">
        <f>0+I194+I198+I202+I206+I210+I214+I218</f>
        <v>0</v>
      </c>
      <c r="R193">
        <f>0+O194+O198+O202+O206+O210+O214+O218</f>
        <v>0</v>
      </c>
    </row>
    <row r="194" spans="1:18" ht="38.25" x14ac:dyDescent="0.2">
      <c r="A194" s="17" t="s">
        <v>63</v>
      </c>
      <c r="B194" s="21" t="s">
        <v>1002</v>
      </c>
      <c r="C194" s="21" t="s">
        <v>1003</v>
      </c>
      <c r="D194" s="17" t="s">
        <v>65</v>
      </c>
      <c r="E194" s="22" t="s">
        <v>1004</v>
      </c>
      <c r="F194" s="8" t="s">
        <v>787</v>
      </c>
      <c r="G194" s="23">
        <v>1</v>
      </c>
      <c r="H194" s="24">
        <v>0</v>
      </c>
      <c r="I194" s="24">
        <f>ROUND(ROUND(H194,2)*ROUND(G194,3),2)</f>
        <v>0</v>
      </c>
      <c r="J194" s="8" t="s">
        <v>671</v>
      </c>
      <c r="K194" s="17"/>
      <c r="L194" s="17"/>
      <c r="M194" s="17"/>
      <c r="O194">
        <f>(I194*21)/100</f>
        <v>0</v>
      </c>
      <c r="P194" t="s">
        <v>30</v>
      </c>
    </row>
    <row r="195" spans="1:18" ht="38.25" x14ac:dyDescent="0.2">
      <c r="A195" s="25" t="s">
        <v>69</v>
      </c>
      <c r="E195" s="15" t="s">
        <v>1005</v>
      </c>
    </row>
    <row r="196" spans="1:18" x14ac:dyDescent="0.2">
      <c r="A196" s="26" t="s">
        <v>70</v>
      </c>
      <c r="E196" s="27" t="s">
        <v>65</v>
      </c>
    </row>
    <row r="197" spans="1:18" x14ac:dyDescent="0.2">
      <c r="A197" t="s">
        <v>71</v>
      </c>
      <c r="E197" s="15" t="s">
        <v>65</v>
      </c>
    </row>
    <row r="198" spans="1:18" x14ac:dyDescent="0.2">
      <c r="A198" s="17" t="s">
        <v>63</v>
      </c>
      <c r="B198" s="21" t="s">
        <v>1006</v>
      </c>
      <c r="C198" s="21" t="s">
        <v>1007</v>
      </c>
      <c r="D198" s="17" t="s">
        <v>65</v>
      </c>
      <c r="E198" s="22" t="s">
        <v>1008</v>
      </c>
      <c r="F198" s="8" t="s">
        <v>787</v>
      </c>
      <c r="G198" s="23">
        <v>6</v>
      </c>
      <c r="H198" s="24">
        <v>0</v>
      </c>
      <c r="I198" s="24">
        <f>ROUND(ROUND(H198,2)*ROUND(G198,3),2)</f>
        <v>0</v>
      </c>
      <c r="J198" s="8" t="s">
        <v>671</v>
      </c>
      <c r="K198" s="17"/>
      <c r="L198" s="17"/>
      <c r="M198" s="17"/>
      <c r="O198">
        <f>(I198*21)/100</f>
        <v>0</v>
      </c>
      <c r="P198" t="s">
        <v>30</v>
      </c>
    </row>
    <row r="199" spans="1:18" x14ac:dyDescent="0.2">
      <c r="A199" s="25" t="s">
        <v>69</v>
      </c>
      <c r="E199" s="15" t="s">
        <v>1008</v>
      </c>
    </row>
    <row r="200" spans="1:18" x14ac:dyDescent="0.2">
      <c r="A200" s="26" t="s">
        <v>70</v>
      </c>
      <c r="E200" s="27" t="s">
        <v>65</v>
      </c>
    </row>
    <row r="201" spans="1:18" x14ac:dyDescent="0.2">
      <c r="A201" t="s">
        <v>71</v>
      </c>
      <c r="E201" s="15" t="s">
        <v>65</v>
      </c>
    </row>
    <row r="202" spans="1:18" x14ac:dyDescent="0.2">
      <c r="A202" s="17" t="s">
        <v>63</v>
      </c>
      <c r="B202" s="21" t="s">
        <v>1009</v>
      </c>
      <c r="C202" s="21" t="s">
        <v>1010</v>
      </c>
      <c r="D202" s="17" t="s">
        <v>65</v>
      </c>
      <c r="E202" s="22" t="s">
        <v>1011</v>
      </c>
      <c r="F202" s="8" t="s">
        <v>787</v>
      </c>
      <c r="G202" s="23">
        <v>1</v>
      </c>
      <c r="H202" s="24">
        <v>0</v>
      </c>
      <c r="I202" s="24">
        <f>ROUND(ROUND(H202,2)*ROUND(G202,3),2)</f>
        <v>0</v>
      </c>
      <c r="J202" s="8" t="s">
        <v>671</v>
      </c>
      <c r="K202" s="17"/>
      <c r="L202" s="17"/>
      <c r="M202" s="17"/>
      <c r="O202">
        <f>(I202*21)/100</f>
        <v>0</v>
      </c>
      <c r="P202" t="s">
        <v>30</v>
      </c>
    </row>
    <row r="203" spans="1:18" x14ac:dyDescent="0.2">
      <c r="A203" s="25" t="s">
        <v>69</v>
      </c>
      <c r="E203" s="15" t="s">
        <v>1011</v>
      </c>
    </row>
    <row r="204" spans="1:18" x14ac:dyDescent="0.2">
      <c r="A204" s="26" t="s">
        <v>70</v>
      </c>
      <c r="E204" s="27" t="s">
        <v>65</v>
      </c>
    </row>
    <row r="205" spans="1:18" x14ac:dyDescent="0.2">
      <c r="A205" t="s">
        <v>71</v>
      </c>
      <c r="E205" s="15" t="s">
        <v>65</v>
      </c>
    </row>
    <row r="206" spans="1:18" x14ac:dyDescent="0.2">
      <c r="A206" s="17" t="s">
        <v>63</v>
      </c>
      <c r="B206" s="21" t="s">
        <v>1012</v>
      </c>
      <c r="C206" s="21" t="s">
        <v>1013</v>
      </c>
      <c r="D206" s="17" t="s">
        <v>65</v>
      </c>
      <c r="E206" s="22" t="s">
        <v>1014</v>
      </c>
      <c r="F206" s="8" t="s">
        <v>787</v>
      </c>
      <c r="G206" s="23">
        <v>1</v>
      </c>
      <c r="H206" s="24">
        <v>0</v>
      </c>
      <c r="I206" s="24">
        <f>ROUND(ROUND(H206,2)*ROUND(G206,3),2)</f>
        <v>0</v>
      </c>
      <c r="J206" s="8" t="s">
        <v>671</v>
      </c>
      <c r="K206" s="17"/>
      <c r="L206" s="17"/>
      <c r="M206" s="17"/>
      <c r="O206">
        <f>(I206*21)/100</f>
        <v>0</v>
      </c>
      <c r="P206" t="s">
        <v>30</v>
      </c>
    </row>
    <row r="207" spans="1:18" x14ac:dyDescent="0.2">
      <c r="A207" s="25" t="s">
        <v>69</v>
      </c>
      <c r="E207" s="15" t="s">
        <v>1014</v>
      </c>
    </row>
    <row r="208" spans="1:18" x14ac:dyDescent="0.2">
      <c r="A208" s="26" t="s">
        <v>70</v>
      </c>
      <c r="E208" s="27" t="s">
        <v>65</v>
      </c>
    </row>
    <row r="209" spans="1:18" x14ac:dyDescent="0.2">
      <c r="A209" t="s">
        <v>71</v>
      </c>
      <c r="E209" s="15" t="s">
        <v>65</v>
      </c>
    </row>
    <row r="210" spans="1:18" x14ac:dyDescent="0.2">
      <c r="A210" s="17" t="s">
        <v>63</v>
      </c>
      <c r="B210" s="21" t="s">
        <v>1015</v>
      </c>
      <c r="C210" s="21" t="s">
        <v>1016</v>
      </c>
      <c r="D210" s="17" t="s">
        <v>65</v>
      </c>
      <c r="E210" s="22" t="s">
        <v>1017</v>
      </c>
      <c r="F210" s="8" t="s">
        <v>787</v>
      </c>
      <c r="G210" s="23">
        <v>1</v>
      </c>
      <c r="H210" s="24">
        <v>0</v>
      </c>
      <c r="I210" s="24">
        <f>ROUND(ROUND(H210,2)*ROUND(G210,3),2)</f>
        <v>0</v>
      </c>
      <c r="J210" s="8" t="s">
        <v>671</v>
      </c>
      <c r="K210" s="17"/>
      <c r="L210" s="17"/>
      <c r="M210" s="17"/>
      <c r="O210">
        <f>(I210*21)/100</f>
        <v>0</v>
      </c>
      <c r="P210" t="s">
        <v>30</v>
      </c>
    </row>
    <row r="211" spans="1:18" x14ac:dyDescent="0.2">
      <c r="A211" s="25" t="s">
        <v>69</v>
      </c>
      <c r="E211" s="15" t="s">
        <v>1017</v>
      </c>
    </row>
    <row r="212" spans="1:18" x14ac:dyDescent="0.2">
      <c r="A212" s="26" t="s">
        <v>70</v>
      </c>
      <c r="E212" s="27" t="s">
        <v>65</v>
      </c>
    </row>
    <row r="213" spans="1:18" x14ac:dyDescent="0.2">
      <c r="A213" t="s">
        <v>71</v>
      </c>
      <c r="E213" s="15" t="s">
        <v>65</v>
      </c>
    </row>
    <row r="214" spans="1:18" x14ac:dyDescent="0.2">
      <c r="A214" s="17" t="s">
        <v>63</v>
      </c>
      <c r="B214" s="21" t="s">
        <v>1018</v>
      </c>
      <c r="C214" s="21" t="s">
        <v>1019</v>
      </c>
      <c r="D214" s="17" t="s">
        <v>65</v>
      </c>
      <c r="E214" s="22" t="s">
        <v>1020</v>
      </c>
      <c r="F214" s="8" t="s">
        <v>787</v>
      </c>
      <c r="G214" s="23">
        <v>1</v>
      </c>
      <c r="H214" s="24">
        <v>0</v>
      </c>
      <c r="I214" s="24">
        <f>ROUND(ROUND(H214,2)*ROUND(G214,3),2)</f>
        <v>0</v>
      </c>
      <c r="J214" s="8" t="s">
        <v>671</v>
      </c>
      <c r="K214" s="17"/>
      <c r="L214" s="17"/>
      <c r="M214" s="17"/>
      <c r="O214">
        <f>(I214*21)/100</f>
        <v>0</v>
      </c>
      <c r="P214" t="s">
        <v>30</v>
      </c>
    </row>
    <row r="215" spans="1:18" x14ac:dyDescent="0.2">
      <c r="A215" s="25" t="s">
        <v>69</v>
      </c>
      <c r="E215" s="15" t="s">
        <v>1020</v>
      </c>
    </row>
    <row r="216" spans="1:18" x14ac:dyDescent="0.2">
      <c r="A216" s="26" t="s">
        <v>70</v>
      </c>
      <c r="E216" s="27" t="s">
        <v>65</v>
      </c>
    </row>
    <row r="217" spans="1:18" x14ac:dyDescent="0.2">
      <c r="A217" t="s">
        <v>71</v>
      </c>
      <c r="E217" s="15" t="s">
        <v>65</v>
      </c>
    </row>
    <row r="218" spans="1:18" x14ac:dyDescent="0.2">
      <c r="A218" s="17" t="s">
        <v>63</v>
      </c>
      <c r="B218" s="21" t="s">
        <v>1021</v>
      </c>
      <c r="C218" s="21" t="s">
        <v>1022</v>
      </c>
      <c r="D218" s="17" t="s">
        <v>65</v>
      </c>
      <c r="E218" s="22" t="s">
        <v>1023</v>
      </c>
      <c r="F218" s="8" t="s">
        <v>787</v>
      </c>
      <c r="G218" s="23">
        <v>1</v>
      </c>
      <c r="H218" s="24">
        <v>0</v>
      </c>
      <c r="I218" s="24">
        <f>ROUND(ROUND(H218,2)*ROUND(G218,3),2)</f>
        <v>0</v>
      </c>
      <c r="J218" s="8" t="s">
        <v>671</v>
      </c>
      <c r="K218" s="17"/>
      <c r="L218" s="17"/>
      <c r="M218" s="17"/>
      <c r="O218">
        <f>(I218*21)/100</f>
        <v>0</v>
      </c>
      <c r="P218" t="s">
        <v>30</v>
      </c>
    </row>
    <row r="219" spans="1:18" x14ac:dyDescent="0.2">
      <c r="A219" s="25" t="s">
        <v>69</v>
      </c>
      <c r="E219" s="15" t="s">
        <v>1023</v>
      </c>
    </row>
    <row r="220" spans="1:18" x14ac:dyDescent="0.2">
      <c r="A220" s="26" t="s">
        <v>70</v>
      </c>
      <c r="E220" s="27" t="s">
        <v>65</v>
      </c>
    </row>
    <row r="221" spans="1:18" x14ac:dyDescent="0.2">
      <c r="A221" t="s">
        <v>71</v>
      </c>
      <c r="E221" s="15" t="s">
        <v>65</v>
      </c>
    </row>
    <row r="222" spans="1:18" ht="12.75" customHeight="1" x14ac:dyDescent="0.2">
      <c r="A222" t="s">
        <v>60</v>
      </c>
      <c r="C222" s="28" t="s">
        <v>1024</v>
      </c>
      <c r="E222" s="19" t="s">
        <v>1025</v>
      </c>
      <c r="I222" s="29">
        <f>0+Q222</f>
        <v>0</v>
      </c>
      <c r="O222">
        <f>0+R222</f>
        <v>0</v>
      </c>
      <c r="Q222">
        <f>0+I223+I227</f>
        <v>0</v>
      </c>
      <c r="R222">
        <f>0+O223+O227</f>
        <v>0</v>
      </c>
    </row>
    <row r="223" spans="1:18" x14ac:dyDescent="0.2">
      <c r="A223" s="17" t="s">
        <v>63</v>
      </c>
      <c r="B223" s="21" t="s">
        <v>1026</v>
      </c>
      <c r="C223" s="21" t="s">
        <v>1027</v>
      </c>
      <c r="D223" s="17" t="s">
        <v>65</v>
      </c>
      <c r="E223" s="22" t="s">
        <v>1028</v>
      </c>
      <c r="F223" s="8" t="s">
        <v>787</v>
      </c>
      <c r="G223" s="23">
        <v>1</v>
      </c>
      <c r="H223" s="24">
        <v>0</v>
      </c>
      <c r="I223" s="24">
        <f>ROUND(ROUND(H223,2)*ROUND(G223,3),2)</f>
        <v>0</v>
      </c>
      <c r="J223" s="8" t="s">
        <v>671</v>
      </c>
      <c r="K223" s="17"/>
      <c r="L223" s="17"/>
      <c r="M223" s="17"/>
      <c r="O223">
        <f>(I223*21)/100</f>
        <v>0</v>
      </c>
      <c r="P223" t="s">
        <v>30</v>
      </c>
    </row>
    <row r="224" spans="1:18" x14ac:dyDescent="0.2">
      <c r="A224" s="25" t="s">
        <v>69</v>
      </c>
      <c r="E224" s="15" t="s">
        <v>1028</v>
      </c>
    </row>
    <row r="225" spans="1:18" x14ac:dyDescent="0.2">
      <c r="A225" s="26" t="s">
        <v>70</v>
      </c>
      <c r="E225" s="27" t="s">
        <v>65</v>
      </c>
    </row>
    <row r="226" spans="1:18" x14ac:dyDescent="0.2">
      <c r="A226" t="s">
        <v>71</v>
      </c>
      <c r="E226" s="15" t="s">
        <v>65</v>
      </c>
    </row>
    <row r="227" spans="1:18" x14ac:dyDescent="0.2">
      <c r="A227" s="17" t="s">
        <v>63</v>
      </c>
      <c r="B227" s="21" t="s">
        <v>1029</v>
      </c>
      <c r="C227" s="21" t="s">
        <v>1030</v>
      </c>
      <c r="D227" s="17" t="s">
        <v>65</v>
      </c>
      <c r="E227" s="22" t="s">
        <v>1031</v>
      </c>
      <c r="F227" s="8" t="s">
        <v>787</v>
      </c>
      <c r="G227" s="23">
        <v>2</v>
      </c>
      <c r="H227" s="24">
        <v>0</v>
      </c>
      <c r="I227" s="24">
        <f>ROUND(ROUND(H227,2)*ROUND(G227,3),2)</f>
        <v>0</v>
      </c>
      <c r="J227" s="8" t="s">
        <v>671</v>
      </c>
      <c r="K227" s="17"/>
      <c r="L227" s="17"/>
      <c r="M227" s="17"/>
      <c r="O227">
        <f>(I227*21)/100</f>
        <v>0</v>
      </c>
      <c r="P227" t="s">
        <v>30</v>
      </c>
    </row>
    <row r="228" spans="1:18" x14ac:dyDescent="0.2">
      <c r="A228" s="25" t="s">
        <v>69</v>
      </c>
      <c r="E228" s="15" t="s">
        <v>1031</v>
      </c>
    </row>
    <row r="229" spans="1:18" x14ac:dyDescent="0.2">
      <c r="A229" s="26" t="s">
        <v>70</v>
      </c>
      <c r="E229" s="27" t="s">
        <v>65</v>
      </c>
    </row>
    <row r="230" spans="1:18" x14ac:dyDescent="0.2">
      <c r="A230" t="s">
        <v>71</v>
      </c>
      <c r="E230" s="15" t="s">
        <v>65</v>
      </c>
    </row>
    <row r="231" spans="1:18" ht="12.75" customHeight="1" x14ac:dyDescent="0.2">
      <c r="A231" t="s">
        <v>60</v>
      </c>
      <c r="C231" s="28" t="s">
        <v>1032</v>
      </c>
      <c r="E231" s="19" t="s">
        <v>1033</v>
      </c>
      <c r="I231" s="29">
        <f>0+Q231</f>
        <v>0</v>
      </c>
      <c r="O231">
        <f>0+R231</f>
        <v>0</v>
      </c>
      <c r="Q231">
        <f>0+I232+I236+I240+I244+I248+I252+I256+I260</f>
        <v>0</v>
      </c>
      <c r="R231">
        <f>0+O232+O236+O240+O244+O248+O252+O256+O260</f>
        <v>0</v>
      </c>
    </row>
    <row r="232" spans="1:18" x14ac:dyDescent="0.2">
      <c r="A232" s="17" t="s">
        <v>63</v>
      </c>
      <c r="B232" s="21" t="s">
        <v>1034</v>
      </c>
      <c r="C232" s="21" t="s">
        <v>1035</v>
      </c>
      <c r="D232" s="17" t="s">
        <v>65</v>
      </c>
      <c r="E232" s="22" t="s">
        <v>1036</v>
      </c>
      <c r="F232" s="8" t="s">
        <v>787</v>
      </c>
      <c r="G232" s="23">
        <v>1</v>
      </c>
      <c r="H232" s="24">
        <v>0</v>
      </c>
      <c r="I232" s="24">
        <f>ROUND(ROUND(H232,2)*ROUND(G232,3),2)</f>
        <v>0</v>
      </c>
      <c r="J232" s="8" t="s">
        <v>671</v>
      </c>
      <c r="K232" s="17"/>
      <c r="L232" s="17"/>
      <c r="M232" s="17"/>
      <c r="O232">
        <f>(I232*21)/100</f>
        <v>0</v>
      </c>
      <c r="P232" t="s">
        <v>30</v>
      </c>
    </row>
    <row r="233" spans="1:18" x14ac:dyDescent="0.2">
      <c r="A233" s="25" t="s">
        <v>69</v>
      </c>
      <c r="E233" s="15" t="s">
        <v>1036</v>
      </c>
    </row>
    <row r="234" spans="1:18" x14ac:dyDescent="0.2">
      <c r="A234" s="26" t="s">
        <v>70</v>
      </c>
      <c r="E234" s="27" t="s">
        <v>65</v>
      </c>
    </row>
    <row r="235" spans="1:18" x14ac:dyDescent="0.2">
      <c r="A235" t="s">
        <v>71</v>
      </c>
      <c r="E235" s="15" t="s">
        <v>65</v>
      </c>
    </row>
    <row r="236" spans="1:18" x14ac:dyDescent="0.2">
      <c r="A236" s="17" t="s">
        <v>63</v>
      </c>
      <c r="B236" s="21" t="s">
        <v>1037</v>
      </c>
      <c r="C236" s="21" t="s">
        <v>1038</v>
      </c>
      <c r="D236" s="17" t="s">
        <v>65</v>
      </c>
      <c r="E236" s="22" t="s">
        <v>1039</v>
      </c>
      <c r="F236" s="8" t="s">
        <v>787</v>
      </c>
      <c r="G236" s="23">
        <v>1</v>
      </c>
      <c r="H236" s="24">
        <v>0</v>
      </c>
      <c r="I236" s="24">
        <f>ROUND(ROUND(H236,2)*ROUND(G236,3),2)</f>
        <v>0</v>
      </c>
      <c r="J236" s="8" t="s">
        <v>671</v>
      </c>
      <c r="K236" s="17"/>
      <c r="L236" s="17"/>
      <c r="M236" s="17"/>
      <c r="O236">
        <f>(I236*21)/100</f>
        <v>0</v>
      </c>
      <c r="P236" t="s">
        <v>30</v>
      </c>
    </row>
    <row r="237" spans="1:18" x14ac:dyDescent="0.2">
      <c r="A237" s="25" t="s">
        <v>69</v>
      </c>
      <c r="E237" s="15" t="s">
        <v>1039</v>
      </c>
    </row>
    <row r="238" spans="1:18" x14ac:dyDescent="0.2">
      <c r="A238" s="26" t="s">
        <v>70</v>
      </c>
      <c r="E238" s="27" t="s">
        <v>65</v>
      </c>
    </row>
    <row r="239" spans="1:18" x14ac:dyDescent="0.2">
      <c r="A239" t="s">
        <v>71</v>
      </c>
      <c r="E239" s="15" t="s">
        <v>65</v>
      </c>
    </row>
    <row r="240" spans="1:18" x14ac:dyDescent="0.2">
      <c r="A240" s="17" t="s">
        <v>63</v>
      </c>
      <c r="B240" s="21" t="s">
        <v>1040</v>
      </c>
      <c r="C240" s="21" t="s">
        <v>1041</v>
      </c>
      <c r="D240" s="17" t="s">
        <v>65</v>
      </c>
      <c r="E240" s="22" t="s">
        <v>1042</v>
      </c>
      <c r="F240" s="8" t="s">
        <v>787</v>
      </c>
      <c r="G240" s="23">
        <v>1</v>
      </c>
      <c r="H240" s="24">
        <v>0</v>
      </c>
      <c r="I240" s="24">
        <f>ROUND(ROUND(H240,2)*ROUND(G240,3),2)</f>
        <v>0</v>
      </c>
      <c r="J240" s="8" t="s">
        <v>671</v>
      </c>
      <c r="K240" s="17"/>
      <c r="L240" s="17"/>
      <c r="M240" s="17"/>
      <c r="O240">
        <f>(I240*21)/100</f>
        <v>0</v>
      </c>
      <c r="P240" t="s">
        <v>30</v>
      </c>
    </row>
    <row r="241" spans="1:16" x14ac:dyDescent="0.2">
      <c r="A241" s="25" t="s">
        <v>69</v>
      </c>
      <c r="E241" s="15" t="s">
        <v>1042</v>
      </c>
    </row>
    <row r="242" spans="1:16" x14ac:dyDescent="0.2">
      <c r="A242" s="26" t="s">
        <v>70</v>
      </c>
      <c r="E242" s="27" t="s">
        <v>65</v>
      </c>
    </row>
    <row r="243" spans="1:16" x14ac:dyDescent="0.2">
      <c r="A243" t="s">
        <v>71</v>
      </c>
      <c r="E243" s="15" t="s">
        <v>65</v>
      </c>
    </row>
    <row r="244" spans="1:16" x14ac:dyDescent="0.2">
      <c r="A244" s="17" t="s">
        <v>63</v>
      </c>
      <c r="B244" s="21" t="s">
        <v>1043</v>
      </c>
      <c r="C244" s="21" t="s">
        <v>1044</v>
      </c>
      <c r="D244" s="17" t="s">
        <v>65</v>
      </c>
      <c r="E244" s="22" t="s">
        <v>1045</v>
      </c>
      <c r="F244" s="8" t="s">
        <v>787</v>
      </c>
      <c r="G244" s="23">
        <v>8</v>
      </c>
      <c r="H244" s="24">
        <v>0</v>
      </c>
      <c r="I244" s="24">
        <f>ROUND(ROUND(H244,2)*ROUND(G244,3),2)</f>
        <v>0</v>
      </c>
      <c r="J244" s="8" t="s">
        <v>671</v>
      </c>
      <c r="K244" s="17"/>
      <c r="L244" s="17"/>
      <c r="M244" s="17"/>
      <c r="O244">
        <f>(I244*21)/100</f>
        <v>0</v>
      </c>
      <c r="P244" t="s">
        <v>30</v>
      </c>
    </row>
    <row r="245" spans="1:16" x14ac:dyDescent="0.2">
      <c r="A245" s="25" t="s">
        <v>69</v>
      </c>
      <c r="E245" s="15" t="s">
        <v>1045</v>
      </c>
    </row>
    <row r="246" spans="1:16" x14ac:dyDescent="0.2">
      <c r="A246" s="26" t="s">
        <v>70</v>
      </c>
      <c r="E246" s="27" t="s">
        <v>65</v>
      </c>
    </row>
    <row r="247" spans="1:16" x14ac:dyDescent="0.2">
      <c r="A247" t="s">
        <v>71</v>
      </c>
      <c r="E247" s="15" t="s">
        <v>65</v>
      </c>
    </row>
    <row r="248" spans="1:16" x14ac:dyDescent="0.2">
      <c r="A248" s="17" t="s">
        <v>63</v>
      </c>
      <c r="B248" s="21" t="s">
        <v>1046</v>
      </c>
      <c r="C248" s="21" t="s">
        <v>1047</v>
      </c>
      <c r="D248" s="17" t="s">
        <v>65</v>
      </c>
      <c r="E248" s="22" t="s">
        <v>1048</v>
      </c>
      <c r="F248" s="8" t="s">
        <v>787</v>
      </c>
      <c r="G248" s="23">
        <v>1</v>
      </c>
      <c r="H248" s="24">
        <v>0</v>
      </c>
      <c r="I248" s="24">
        <f>ROUND(ROUND(H248,2)*ROUND(G248,3),2)</f>
        <v>0</v>
      </c>
      <c r="J248" s="8" t="s">
        <v>671</v>
      </c>
      <c r="K248" s="17"/>
      <c r="L248" s="17"/>
      <c r="M248" s="17"/>
      <c r="O248">
        <f>(I248*21)/100</f>
        <v>0</v>
      </c>
      <c r="P248" t="s">
        <v>30</v>
      </c>
    </row>
    <row r="249" spans="1:16" x14ac:dyDescent="0.2">
      <c r="A249" s="25" t="s">
        <v>69</v>
      </c>
      <c r="E249" s="15" t="s">
        <v>1048</v>
      </c>
    </row>
    <row r="250" spans="1:16" x14ac:dyDescent="0.2">
      <c r="A250" s="26" t="s">
        <v>70</v>
      </c>
      <c r="E250" s="27" t="s">
        <v>65</v>
      </c>
    </row>
    <row r="251" spans="1:16" x14ac:dyDescent="0.2">
      <c r="A251" t="s">
        <v>71</v>
      </c>
      <c r="E251" s="15" t="s">
        <v>65</v>
      </c>
    </row>
    <row r="252" spans="1:16" x14ac:dyDescent="0.2">
      <c r="A252" s="17" t="s">
        <v>63</v>
      </c>
      <c r="B252" s="21" t="s">
        <v>1049</v>
      </c>
      <c r="C252" s="21" t="s">
        <v>1050</v>
      </c>
      <c r="D252" s="17" t="s">
        <v>65</v>
      </c>
      <c r="E252" s="22" t="s">
        <v>1051</v>
      </c>
      <c r="F252" s="8" t="s">
        <v>787</v>
      </c>
      <c r="G252" s="23">
        <v>3</v>
      </c>
      <c r="H252" s="24">
        <v>0</v>
      </c>
      <c r="I252" s="24">
        <f>ROUND(ROUND(H252,2)*ROUND(G252,3),2)</f>
        <v>0</v>
      </c>
      <c r="J252" s="8" t="s">
        <v>671</v>
      </c>
      <c r="K252" s="17"/>
      <c r="L252" s="17"/>
      <c r="M252" s="17"/>
      <c r="O252">
        <f>(I252*21)/100</f>
        <v>0</v>
      </c>
      <c r="P252" t="s">
        <v>30</v>
      </c>
    </row>
    <row r="253" spans="1:16" x14ac:dyDescent="0.2">
      <c r="A253" s="25" t="s">
        <v>69</v>
      </c>
      <c r="E253" s="15" t="s">
        <v>1051</v>
      </c>
    </row>
    <row r="254" spans="1:16" x14ac:dyDescent="0.2">
      <c r="A254" s="26" t="s">
        <v>70</v>
      </c>
      <c r="E254" s="27" t="s">
        <v>65</v>
      </c>
    </row>
    <row r="255" spans="1:16" x14ac:dyDescent="0.2">
      <c r="A255" t="s">
        <v>71</v>
      </c>
      <c r="E255" s="15" t="s">
        <v>65</v>
      </c>
    </row>
    <row r="256" spans="1:16" x14ac:dyDescent="0.2">
      <c r="A256" s="17" t="s">
        <v>63</v>
      </c>
      <c r="B256" s="21" t="s">
        <v>1052</v>
      </c>
      <c r="C256" s="21" t="s">
        <v>1053</v>
      </c>
      <c r="D256" s="17" t="s">
        <v>65</v>
      </c>
      <c r="E256" s="22" t="s">
        <v>1054</v>
      </c>
      <c r="F256" s="8" t="s">
        <v>787</v>
      </c>
      <c r="G256" s="23">
        <v>1</v>
      </c>
      <c r="H256" s="24">
        <v>0</v>
      </c>
      <c r="I256" s="24">
        <f>ROUND(ROUND(H256,2)*ROUND(G256,3),2)</f>
        <v>0</v>
      </c>
      <c r="J256" s="8" t="s">
        <v>671</v>
      </c>
      <c r="K256" s="17"/>
      <c r="L256" s="17"/>
      <c r="M256" s="17"/>
      <c r="O256">
        <f>(I256*21)/100</f>
        <v>0</v>
      </c>
      <c r="P256" t="s">
        <v>30</v>
      </c>
    </row>
    <row r="257" spans="1:18" x14ac:dyDescent="0.2">
      <c r="A257" s="25" t="s">
        <v>69</v>
      </c>
      <c r="E257" s="15" t="s">
        <v>1054</v>
      </c>
    </row>
    <row r="258" spans="1:18" x14ac:dyDescent="0.2">
      <c r="A258" s="26" t="s">
        <v>70</v>
      </c>
      <c r="E258" s="27" t="s">
        <v>65</v>
      </c>
    </row>
    <row r="259" spans="1:18" x14ac:dyDescent="0.2">
      <c r="A259" t="s">
        <v>71</v>
      </c>
      <c r="E259" s="15" t="s">
        <v>65</v>
      </c>
    </row>
    <row r="260" spans="1:18" x14ac:dyDescent="0.2">
      <c r="A260" s="17" t="s">
        <v>63</v>
      </c>
      <c r="B260" s="21" t="s">
        <v>1055</v>
      </c>
      <c r="C260" s="21" t="s">
        <v>1056</v>
      </c>
      <c r="D260" s="17" t="s">
        <v>65</v>
      </c>
      <c r="E260" s="22" t="s">
        <v>1057</v>
      </c>
      <c r="F260" s="8" t="s">
        <v>787</v>
      </c>
      <c r="G260" s="23">
        <v>1</v>
      </c>
      <c r="H260" s="24">
        <v>0</v>
      </c>
      <c r="I260" s="24">
        <f>ROUND(ROUND(H260,2)*ROUND(G260,3),2)</f>
        <v>0</v>
      </c>
      <c r="J260" s="8" t="s">
        <v>671</v>
      </c>
      <c r="K260" s="17"/>
      <c r="L260" s="17"/>
      <c r="M260" s="17"/>
      <c r="O260">
        <f>(I260*21)/100</f>
        <v>0</v>
      </c>
      <c r="P260" t="s">
        <v>30</v>
      </c>
    </row>
    <row r="261" spans="1:18" x14ac:dyDescent="0.2">
      <c r="A261" s="25" t="s">
        <v>69</v>
      </c>
      <c r="E261" s="15" t="s">
        <v>1057</v>
      </c>
    </row>
    <row r="262" spans="1:18" x14ac:dyDescent="0.2">
      <c r="A262" s="26" t="s">
        <v>70</v>
      </c>
      <c r="E262" s="27" t="s">
        <v>65</v>
      </c>
    </row>
    <row r="263" spans="1:18" x14ac:dyDescent="0.2">
      <c r="A263" t="s">
        <v>71</v>
      </c>
      <c r="E263" s="15" t="s">
        <v>65</v>
      </c>
    </row>
    <row r="264" spans="1:18" ht="12.75" customHeight="1" x14ac:dyDescent="0.2">
      <c r="A264" t="s">
        <v>60</v>
      </c>
      <c r="C264" s="28" t="s">
        <v>1058</v>
      </c>
      <c r="E264" s="19" t="s">
        <v>1059</v>
      </c>
      <c r="I264" s="29">
        <f>0+Q264</f>
        <v>0</v>
      </c>
      <c r="O264">
        <f>0+R264</f>
        <v>0</v>
      </c>
      <c r="Q264">
        <f>0+I265</f>
        <v>0</v>
      </c>
      <c r="R264">
        <f>0+O265</f>
        <v>0</v>
      </c>
    </row>
    <row r="265" spans="1:18" x14ac:dyDescent="0.2">
      <c r="A265" s="17" t="s">
        <v>63</v>
      </c>
      <c r="B265" s="21" t="s">
        <v>1060</v>
      </c>
      <c r="C265" s="21" t="s">
        <v>1061</v>
      </c>
      <c r="D265" s="17" t="s">
        <v>65</v>
      </c>
      <c r="E265" s="22" t="s">
        <v>1062</v>
      </c>
      <c r="F265" s="8" t="s">
        <v>787</v>
      </c>
      <c r="G265" s="23">
        <v>1</v>
      </c>
      <c r="H265" s="24">
        <v>0</v>
      </c>
      <c r="I265" s="24">
        <f>ROUND(ROUND(H265,2)*ROUND(G265,3),2)</f>
        <v>0</v>
      </c>
      <c r="J265" s="8" t="s">
        <v>671</v>
      </c>
      <c r="K265" s="17"/>
      <c r="L265" s="17"/>
      <c r="M265" s="17"/>
      <c r="O265">
        <f>(I265*21)/100</f>
        <v>0</v>
      </c>
      <c r="P265" t="s">
        <v>30</v>
      </c>
    </row>
    <row r="266" spans="1:18" x14ac:dyDescent="0.2">
      <c r="A266" s="25" t="s">
        <v>69</v>
      </c>
      <c r="E266" s="15" t="s">
        <v>1062</v>
      </c>
    </row>
    <row r="267" spans="1:18" x14ac:dyDescent="0.2">
      <c r="A267" s="26" t="s">
        <v>70</v>
      </c>
      <c r="E267" s="27" t="s">
        <v>65</v>
      </c>
    </row>
    <row r="268" spans="1:18" x14ac:dyDescent="0.2">
      <c r="A268" t="s">
        <v>71</v>
      </c>
      <c r="E268" s="15" t="s">
        <v>65</v>
      </c>
    </row>
    <row r="269" spans="1:18" ht="12.75" customHeight="1" x14ac:dyDescent="0.2">
      <c r="A269" t="s">
        <v>60</v>
      </c>
      <c r="C269" s="28" t="s">
        <v>1063</v>
      </c>
      <c r="E269" s="19" t="s">
        <v>1064</v>
      </c>
      <c r="I269" s="29">
        <f>0+Q269</f>
        <v>0</v>
      </c>
      <c r="O269">
        <f>0+R269</f>
        <v>0</v>
      </c>
      <c r="Q269">
        <f>0+I270+I274+I278+I282</f>
        <v>0</v>
      </c>
      <c r="R269">
        <f>0+O270+O274+O278+O282</f>
        <v>0</v>
      </c>
    </row>
    <row r="270" spans="1:18" x14ac:dyDescent="0.2">
      <c r="A270" s="17" t="s">
        <v>63</v>
      </c>
      <c r="B270" s="21" t="s">
        <v>1065</v>
      </c>
      <c r="C270" s="21" t="s">
        <v>1066</v>
      </c>
      <c r="D270" s="17" t="s">
        <v>65</v>
      </c>
      <c r="E270" s="22" t="s">
        <v>1067</v>
      </c>
      <c r="F270" s="8" t="s">
        <v>787</v>
      </c>
      <c r="G270" s="23">
        <v>4</v>
      </c>
      <c r="H270" s="24">
        <v>0</v>
      </c>
      <c r="I270" s="24">
        <f>ROUND(ROUND(H270,2)*ROUND(G270,3),2)</f>
        <v>0</v>
      </c>
      <c r="J270" s="8" t="s">
        <v>671</v>
      </c>
      <c r="K270" s="17"/>
      <c r="L270" s="17"/>
      <c r="M270" s="17"/>
      <c r="O270">
        <f>(I270*21)/100</f>
        <v>0</v>
      </c>
      <c r="P270" t="s">
        <v>30</v>
      </c>
    </row>
    <row r="271" spans="1:18" x14ac:dyDescent="0.2">
      <c r="A271" s="25" t="s">
        <v>69</v>
      </c>
      <c r="E271" s="15" t="s">
        <v>1067</v>
      </c>
    </row>
    <row r="272" spans="1:18" x14ac:dyDescent="0.2">
      <c r="A272" s="26" t="s">
        <v>70</v>
      </c>
      <c r="E272" s="27" t="s">
        <v>65</v>
      </c>
    </row>
    <row r="273" spans="1:18" x14ac:dyDescent="0.2">
      <c r="A273" t="s">
        <v>71</v>
      </c>
      <c r="E273" s="15" t="s">
        <v>65</v>
      </c>
    </row>
    <row r="274" spans="1:18" x14ac:dyDescent="0.2">
      <c r="A274" s="17" t="s">
        <v>63</v>
      </c>
      <c r="B274" s="21" t="s">
        <v>1068</v>
      </c>
      <c r="C274" s="21" t="s">
        <v>1069</v>
      </c>
      <c r="D274" s="17" t="s">
        <v>65</v>
      </c>
      <c r="E274" s="22" t="s">
        <v>1070</v>
      </c>
      <c r="F274" s="8" t="s">
        <v>787</v>
      </c>
      <c r="G274" s="23">
        <v>2</v>
      </c>
      <c r="H274" s="24">
        <v>0</v>
      </c>
      <c r="I274" s="24">
        <f>ROUND(ROUND(H274,2)*ROUND(G274,3),2)</f>
        <v>0</v>
      </c>
      <c r="J274" s="8" t="s">
        <v>671</v>
      </c>
      <c r="K274" s="17"/>
      <c r="L274" s="17"/>
      <c r="M274" s="17"/>
      <c r="O274">
        <f>(I274*21)/100</f>
        <v>0</v>
      </c>
      <c r="P274" t="s">
        <v>30</v>
      </c>
    </row>
    <row r="275" spans="1:18" x14ac:dyDescent="0.2">
      <c r="A275" s="25" t="s">
        <v>69</v>
      </c>
      <c r="E275" s="15" t="s">
        <v>1070</v>
      </c>
    </row>
    <row r="276" spans="1:18" x14ac:dyDescent="0.2">
      <c r="A276" s="26" t="s">
        <v>70</v>
      </c>
      <c r="E276" s="27" t="s">
        <v>65</v>
      </c>
    </row>
    <row r="277" spans="1:18" x14ac:dyDescent="0.2">
      <c r="A277" t="s">
        <v>71</v>
      </c>
      <c r="E277" s="15" t="s">
        <v>65</v>
      </c>
    </row>
    <row r="278" spans="1:18" x14ac:dyDescent="0.2">
      <c r="A278" s="17" t="s">
        <v>63</v>
      </c>
      <c r="B278" s="21" t="s">
        <v>1071</v>
      </c>
      <c r="C278" s="21" t="s">
        <v>1072</v>
      </c>
      <c r="D278" s="17" t="s">
        <v>65</v>
      </c>
      <c r="E278" s="22" t="s">
        <v>1073</v>
      </c>
      <c r="F278" s="8" t="s">
        <v>787</v>
      </c>
      <c r="G278" s="23">
        <v>1</v>
      </c>
      <c r="H278" s="24">
        <v>0</v>
      </c>
      <c r="I278" s="24">
        <f>ROUND(ROUND(H278,2)*ROUND(G278,3),2)</f>
        <v>0</v>
      </c>
      <c r="J278" s="8" t="s">
        <v>671</v>
      </c>
      <c r="K278" s="17"/>
      <c r="L278" s="17"/>
      <c r="M278" s="17"/>
      <c r="O278">
        <f>(I278*21)/100</f>
        <v>0</v>
      </c>
      <c r="P278" t="s">
        <v>30</v>
      </c>
    </row>
    <row r="279" spans="1:18" x14ac:dyDescent="0.2">
      <c r="A279" s="25" t="s">
        <v>69</v>
      </c>
      <c r="E279" s="15" t="s">
        <v>1073</v>
      </c>
    </row>
    <row r="280" spans="1:18" x14ac:dyDescent="0.2">
      <c r="A280" s="26" t="s">
        <v>70</v>
      </c>
      <c r="E280" s="27" t="s">
        <v>65</v>
      </c>
    </row>
    <row r="281" spans="1:18" x14ac:dyDescent="0.2">
      <c r="A281" t="s">
        <v>71</v>
      </c>
      <c r="E281" s="15" t="s">
        <v>65</v>
      </c>
    </row>
    <row r="282" spans="1:18" x14ac:dyDescent="0.2">
      <c r="A282" s="17" t="s">
        <v>63</v>
      </c>
      <c r="B282" s="21" t="s">
        <v>1074</v>
      </c>
      <c r="C282" s="21" t="s">
        <v>1075</v>
      </c>
      <c r="D282" s="17" t="s">
        <v>65</v>
      </c>
      <c r="E282" s="22" t="s">
        <v>1076</v>
      </c>
      <c r="F282" s="8" t="s">
        <v>787</v>
      </c>
      <c r="G282" s="23">
        <v>1</v>
      </c>
      <c r="H282" s="24">
        <v>0</v>
      </c>
      <c r="I282" s="24">
        <f>ROUND(ROUND(H282,2)*ROUND(G282,3),2)</f>
        <v>0</v>
      </c>
      <c r="J282" s="8" t="s">
        <v>671</v>
      </c>
      <c r="K282" s="17"/>
      <c r="L282" s="17"/>
      <c r="M282" s="17"/>
      <c r="O282">
        <f>(I282*21)/100</f>
        <v>0</v>
      </c>
      <c r="P282" t="s">
        <v>30</v>
      </c>
    </row>
    <row r="283" spans="1:18" x14ac:dyDescent="0.2">
      <c r="A283" s="25" t="s">
        <v>69</v>
      </c>
      <c r="E283" s="15" t="s">
        <v>1076</v>
      </c>
    </row>
    <row r="284" spans="1:18" x14ac:dyDescent="0.2">
      <c r="A284" s="26" t="s">
        <v>70</v>
      </c>
      <c r="E284" s="27" t="s">
        <v>65</v>
      </c>
    </row>
    <row r="285" spans="1:18" x14ac:dyDescent="0.2">
      <c r="A285" t="s">
        <v>71</v>
      </c>
      <c r="E285" s="15" t="s">
        <v>65</v>
      </c>
    </row>
    <row r="286" spans="1:18" ht="12.75" customHeight="1" x14ac:dyDescent="0.2">
      <c r="A286" t="s">
        <v>60</v>
      </c>
      <c r="C286" s="28" t="s">
        <v>1077</v>
      </c>
      <c r="E286" s="19" t="s">
        <v>1078</v>
      </c>
      <c r="I286" s="29">
        <f>0+Q286</f>
        <v>0</v>
      </c>
      <c r="O286">
        <f>0+R286</f>
        <v>0</v>
      </c>
      <c r="Q286">
        <f>0+I287</f>
        <v>0</v>
      </c>
      <c r="R286">
        <f>0+O287</f>
        <v>0</v>
      </c>
    </row>
    <row r="287" spans="1:18" x14ac:dyDescent="0.2">
      <c r="A287" s="17" t="s">
        <v>63</v>
      </c>
      <c r="B287" s="21" t="s">
        <v>1079</v>
      </c>
      <c r="C287" s="21" t="s">
        <v>1080</v>
      </c>
      <c r="D287" s="17" t="s">
        <v>65</v>
      </c>
      <c r="E287" s="22" t="s">
        <v>1081</v>
      </c>
      <c r="F287" s="8" t="s">
        <v>944</v>
      </c>
      <c r="G287" s="23">
        <v>1</v>
      </c>
      <c r="H287" s="24">
        <v>0</v>
      </c>
      <c r="I287" s="24">
        <f>ROUND(ROUND(H287,2)*ROUND(G287,3),2)</f>
        <v>0</v>
      </c>
      <c r="J287" s="8" t="s">
        <v>671</v>
      </c>
      <c r="K287" s="17"/>
      <c r="L287" s="17"/>
      <c r="M287" s="17"/>
      <c r="O287">
        <f>(I287*21)/100</f>
        <v>0</v>
      </c>
      <c r="P287" t="s">
        <v>30</v>
      </c>
    </row>
    <row r="288" spans="1:18" x14ac:dyDescent="0.2">
      <c r="A288" s="25" t="s">
        <v>69</v>
      </c>
      <c r="E288" s="15" t="s">
        <v>1081</v>
      </c>
    </row>
    <row r="289" spans="1:5" x14ac:dyDescent="0.2">
      <c r="A289" s="26" t="s">
        <v>70</v>
      </c>
      <c r="E289" s="27" t="s">
        <v>65</v>
      </c>
    </row>
    <row r="290" spans="1:5" x14ac:dyDescent="0.2">
      <c r="A290" t="s">
        <v>71</v>
      </c>
      <c r="E290" s="15" t="s">
        <v>65</v>
      </c>
    </row>
  </sheetData>
  <mergeCells count="20">
    <mergeCell ref="G8:G9"/>
    <mergeCell ref="H8:I8"/>
    <mergeCell ref="J8:J9"/>
    <mergeCell ref="K8:M8"/>
    <mergeCell ref="C6:D6"/>
    <mergeCell ref="E6:F6"/>
    <mergeCell ref="C7:D7"/>
    <mergeCell ref="E7:F7"/>
    <mergeCell ref="F8:F9"/>
    <mergeCell ref="A8:A9"/>
    <mergeCell ref="B8:B9"/>
    <mergeCell ref="C8:C9"/>
    <mergeCell ref="D8:D9"/>
    <mergeCell ref="E8:E9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33"/>
  <sheetViews>
    <sheetView workbookViewId="0">
      <pane ySplit="8" topLeftCell="A21" activePane="bottomLeft" state="frozen"/>
      <selection pane="bottomLeft" activeCell="H28" sqref="H2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1084</v>
      </c>
      <c r="I3" s="24">
        <f>0+I9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1082</v>
      </c>
      <c r="D4" s="56"/>
      <c r="E4" s="62" t="s">
        <v>1083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3" t="s">
        <v>25</v>
      </c>
      <c r="C5" s="64" t="s">
        <v>1084</v>
      </c>
      <c r="D5" s="56"/>
      <c r="E5" s="65" t="s">
        <v>1085</v>
      </c>
      <c r="F5" s="56"/>
      <c r="O5" t="s">
        <v>28</v>
      </c>
      <c r="P5" t="s">
        <v>30</v>
      </c>
    </row>
    <row r="6" spans="1:18" ht="12.75" customHeight="1" x14ac:dyDescent="0.2">
      <c r="A6" s="63" t="s">
        <v>33</v>
      </c>
      <c r="B6" s="63" t="s">
        <v>35</v>
      </c>
      <c r="C6" s="63" t="s">
        <v>37</v>
      </c>
      <c r="D6" s="63" t="s">
        <v>38</v>
      </c>
      <c r="E6" s="63" t="s">
        <v>39</v>
      </c>
      <c r="F6" s="63" t="s">
        <v>41</v>
      </c>
      <c r="G6" s="63" t="s">
        <v>43</v>
      </c>
      <c r="H6" s="63" t="s">
        <v>45</v>
      </c>
      <c r="I6" s="63"/>
      <c r="J6" s="63" t="s">
        <v>50</v>
      </c>
      <c r="K6" s="63" t="s">
        <v>52</v>
      </c>
      <c r="L6" s="63"/>
      <c r="M6" s="63"/>
    </row>
    <row r="7" spans="1:18" ht="12.75" customHeight="1" x14ac:dyDescent="0.2">
      <c r="A7" s="63"/>
      <c r="B7" s="63"/>
      <c r="C7" s="63"/>
      <c r="D7" s="63"/>
      <c r="E7" s="63"/>
      <c r="F7" s="63"/>
      <c r="G7" s="63"/>
      <c r="H7" s="12" t="s">
        <v>46</v>
      </c>
      <c r="I7" s="12" t="s">
        <v>48</v>
      </c>
      <c r="J7" s="63"/>
      <c r="K7" s="12" t="s">
        <v>53</v>
      </c>
      <c r="L7" s="12" t="s">
        <v>54</v>
      </c>
      <c r="M7" s="12" t="s">
        <v>55</v>
      </c>
    </row>
    <row r="8" spans="1:18" ht="12.75" customHeight="1" x14ac:dyDescent="0.2">
      <c r="A8" s="12" t="s">
        <v>34</v>
      </c>
      <c r="B8" s="12" t="s">
        <v>36</v>
      </c>
      <c r="C8" s="12" t="s">
        <v>30</v>
      </c>
      <c r="D8" s="12" t="s">
        <v>29</v>
      </c>
      <c r="E8" s="12" t="s">
        <v>40</v>
      </c>
      <c r="F8" s="12" t="s">
        <v>42</v>
      </c>
      <c r="G8" s="12" t="s">
        <v>44</v>
      </c>
      <c r="H8" s="12" t="s">
        <v>47</v>
      </c>
      <c r="I8" s="12" t="s">
        <v>49</v>
      </c>
      <c r="J8" s="12" t="s">
        <v>51</v>
      </c>
      <c r="K8" s="12" t="s">
        <v>56</v>
      </c>
      <c r="L8" s="12" t="s">
        <v>57</v>
      </c>
      <c r="M8" s="12" t="s">
        <v>58</v>
      </c>
    </row>
    <row r="9" spans="1:18" ht="12.75" customHeight="1" x14ac:dyDescent="0.2">
      <c r="A9" t="s">
        <v>60</v>
      </c>
      <c r="C9" s="18" t="s">
        <v>34</v>
      </c>
      <c r="E9" s="19" t="s">
        <v>392</v>
      </c>
      <c r="I9" s="20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17" t="s">
        <v>63</v>
      </c>
      <c r="B10" s="21" t="s">
        <v>36</v>
      </c>
      <c r="C10" s="21" t="s">
        <v>393</v>
      </c>
      <c r="D10" s="17" t="s">
        <v>394</v>
      </c>
      <c r="E10" s="22" t="s">
        <v>395</v>
      </c>
      <c r="F10" s="8" t="s">
        <v>193</v>
      </c>
      <c r="G10" s="23">
        <v>540.55999999999995</v>
      </c>
      <c r="H10" s="24">
        <v>0</v>
      </c>
      <c r="I10" s="24">
        <f>ROUND(ROUND(H10,2)*ROUND(G10,3),2)</f>
        <v>0</v>
      </c>
      <c r="J10" s="8" t="s">
        <v>68</v>
      </c>
      <c r="K10" s="17"/>
      <c r="L10" s="17"/>
      <c r="M10" s="17"/>
      <c r="O10">
        <f>(I10*21)/100</f>
        <v>0</v>
      </c>
      <c r="P10" t="s">
        <v>30</v>
      </c>
    </row>
    <row r="11" spans="1:18" x14ac:dyDescent="0.2">
      <c r="A11" s="25" t="s">
        <v>69</v>
      </c>
      <c r="E11" s="15" t="s">
        <v>65</v>
      </c>
    </row>
    <row r="12" spans="1:18" x14ac:dyDescent="0.2">
      <c r="A12" s="26" t="s">
        <v>70</v>
      </c>
      <c r="E12" s="27" t="s">
        <v>1087</v>
      </c>
    </row>
    <row r="13" spans="1:18" ht="140.25" x14ac:dyDescent="0.2">
      <c r="A13" t="s">
        <v>71</v>
      </c>
      <c r="E13" s="15" t="s">
        <v>397</v>
      </c>
    </row>
    <row r="14" spans="1:18" ht="25.5" x14ac:dyDescent="0.2">
      <c r="A14" s="17" t="s">
        <v>63</v>
      </c>
      <c r="B14" s="21" t="s">
        <v>30</v>
      </c>
      <c r="C14" s="21" t="s">
        <v>440</v>
      </c>
      <c r="D14" s="17" t="s">
        <v>441</v>
      </c>
      <c r="E14" s="22" t="s">
        <v>442</v>
      </c>
      <c r="F14" s="8" t="s">
        <v>193</v>
      </c>
      <c r="G14" s="23">
        <v>2.2974999999999999</v>
      </c>
      <c r="H14" s="24">
        <v>0</v>
      </c>
      <c r="I14" s="24">
        <f>ROUND(ROUND(H14,2)*ROUND(G14,3),2)</f>
        <v>0</v>
      </c>
      <c r="J14" s="8" t="s">
        <v>68</v>
      </c>
      <c r="K14" s="17"/>
      <c r="L14" s="17"/>
      <c r="M14" s="17"/>
      <c r="O14">
        <f>(I14*21)/100</f>
        <v>0</v>
      </c>
      <c r="P14" t="s">
        <v>30</v>
      </c>
    </row>
    <row r="15" spans="1:18" x14ac:dyDescent="0.2">
      <c r="A15" s="25" t="s">
        <v>69</v>
      </c>
      <c r="E15" s="15" t="s">
        <v>65</v>
      </c>
    </row>
    <row r="16" spans="1:18" x14ac:dyDescent="0.2">
      <c r="A16" s="26" t="s">
        <v>70</v>
      </c>
      <c r="E16" s="27" t="s">
        <v>443</v>
      </c>
    </row>
    <row r="17" spans="1:16" ht="140.25" x14ac:dyDescent="0.2">
      <c r="A17" t="s">
        <v>71</v>
      </c>
      <c r="E17" s="15" t="s">
        <v>397</v>
      </c>
    </row>
    <row r="18" spans="1:16" ht="25.5" x14ac:dyDescent="0.2">
      <c r="A18" s="17" t="s">
        <v>63</v>
      </c>
      <c r="B18" s="21" t="s">
        <v>29</v>
      </c>
      <c r="C18" s="21" t="s">
        <v>444</v>
      </c>
      <c r="D18" s="17" t="s">
        <v>445</v>
      </c>
      <c r="E18" s="22" t="s">
        <v>446</v>
      </c>
      <c r="F18" s="8" t="s">
        <v>193</v>
      </c>
      <c r="G18" s="23">
        <v>4.4770000000000003</v>
      </c>
      <c r="H18" s="24">
        <v>0</v>
      </c>
      <c r="I18" s="24">
        <f>ROUND(ROUND(H18,2)*ROUND(G18,3),2)</f>
        <v>0</v>
      </c>
      <c r="J18" s="8" t="s">
        <v>68</v>
      </c>
      <c r="K18" s="17"/>
      <c r="L18" s="17"/>
      <c r="M18" s="17"/>
      <c r="O18">
        <f>(I18*21)/100</f>
        <v>0</v>
      </c>
      <c r="P18" t="s">
        <v>30</v>
      </c>
    </row>
    <row r="19" spans="1:16" x14ac:dyDescent="0.2">
      <c r="A19" s="25" t="s">
        <v>69</v>
      </c>
      <c r="E19" s="15" t="s">
        <v>65</v>
      </c>
    </row>
    <row r="20" spans="1:16" ht="38.25" x14ac:dyDescent="0.2">
      <c r="A20" s="26" t="s">
        <v>70</v>
      </c>
      <c r="E20" s="27" t="s">
        <v>447</v>
      </c>
    </row>
    <row r="21" spans="1:16" ht="140.25" x14ac:dyDescent="0.2">
      <c r="A21" t="s">
        <v>71</v>
      </c>
      <c r="E21" s="15" t="s">
        <v>397</v>
      </c>
    </row>
    <row r="22" spans="1:16" ht="25.5" x14ac:dyDescent="0.2">
      <c r="A22" s="17" t="s">
        <v>63</v>
      </c>
      <c r="B22" s="21" t="s">
        <v>40</v>
      </c>
      <c r="C22" s="21" t="s">
        <v>448</v>
      </c>
      <c r="D22" s="17" t="s">
        <v>449</v>
      </c>
      <c r="E22" s="22" t="s">
        <v>450</v>
      </c>
      <c r="F22" s="8" t="s">
        <v>193</v>
      </c>
      <c r="G22" s="23">
        <v>1</v>
      </c>
      <c r="H22" s="24">
        <v>0</v>
      </c>
      <c r="I22" s="24">
        <f>ROUND(ROUND(H22,2)*ROUND(G22,3),2)</f>
        <v>0</v>
      </c>
      <c r="J22" s="8" t="s">
        <v>68</v>
      </c>
      <c r="K22" s="17"/>
      <c r="L22" s="17"/>
      <c r="M22" s="17"/>
      <c r="O22">
        <f>(I22*21)/100</f>
        <v>0</v>
      </c>
      <c r="P22" t="s">
        <v>30</v>
      </c>
    </row>
    <row r="23" spans="1:16" x14ac:dyDescent="0.2">
      <c r="A23" s="25" t="s">
        <v>69</v>
      </c>
      <c r="E23" s="15" t="s">
        <v>65</v>
      </c>
    </row>
    <row r="24" spans="1:16" x14ac:dyDescent="0.2">
      <c r="A24" s="26" t="s">
        <v>70</v>
      </c>
      <c r="E24" s="27" t="s">
        <v>65</v>
      </c>
    </row>
    <row r="25" spans="1:16" ht="140.25" x14ac:dyDescent="0.2">
      <c r="A25" t="s">
        <v>71</v>
      </c>
      <c r="E25" s="15" t="s">
        <v>397</v>
      </c>
    </row>
    <row r="26" spans="1:16" ht="25.5" x14ac:dyDescent="0.2">
      <c r="A26" s="17" t="s">
        <v>63</v>
      </c>
      <c r="B26" s="21" t="s">
        <v>42</v>
      </c>
      <c r="C26" s="21" t="s">
        <v>190</v>
      </c>
      <c r="D26" s="17" t="s">
        <v>191</v>
      </c>
      <c r="E26" s="22" t="s">
        <v>192</v>
      </c>
      <c r="F26" s="8" t="s">
        <v>193</v>
      </c>
      <c r="G26" s="23">
        <v>0.02</v>
      </c>
      <c r="H26" s="24">
        <v>0</v>
      </c>
      <c r="I26" s="24">
        <f>ROUND(ROUND(H26,2)*ROUND(G26,3),2)</f>
        <v>0</v>
      </c>
      <c r="J26" s="8" t="s">
        <v>194</v>
      </c>
      <c r="K26" s="17"/>
      <c r="L26" s="17"/>
      <c r="M26" s="17"/>
      <c r="O26">
        <f>(I26*21)/100</f>
        <v>0</v>
      </c>
      <c r="P26" t="s">
        <v>30</v>
      </c>
    </row>
    <row r="27" spans="1:16" ht="38.25" x14ac:dyDescent="0.2">
      <c r="A27" s="25" t="s">
        <v>69</v>
      </c>
      <c r="E27" s="15" t="s">
        <v>195</v>
      </c>
    </row>
    <row r="28" spans="1:16" x14ac:dyDescent="0.2">
      <c r="A28" s="26" t="s">
        <v>70</v>
      </c>
      <c r="E28" s="27" t="s">
        <v>65</v>
      </c>
    </row>
    <row r="29" spans="1:16" x14ac:dyDescent="0.2">
      <c r="A29" t="s">
        <v>71</v>
      </c>
      <c r="E29" s="15" t="s">
        <v>65</v>
      </c>
    </row>
    <row r="30" spans="1:16" ht="25.5" x14ac:dyDescent="0.2">
      <c r="A30" s="17" t="s">
        <v>63</v>
      </c>
      <c r="B30" s="21" t="s">
        <v>44</v>
      </c>
      <c r="C30" s="21" t="s">
        <v>451</v>
      </c>
      <c r="D30" s="17" t="s">
        <v>452</v>
      </c>
      <c r="E30" s="22" t="s">
        <v>453</v>
      </c>
      <c r="F30" s="8" t="s">
        <v>193</v>
      </c>
      <c r="G30" s="23">
        <v>1.2816000000000001</v>
      </c>
      <c r="H30" s="24">
        <v>0</v>
      </c>
      <c r="I30" s="24">
        <f>ROUND(ROUND(H30,2)*ROUND(G30,3),2)</f>
        <v>0</v>
      </c>
      <c r="J30" s="8" t="s">
        <v>68</v>
      </c>
      <c r="K30" s="17"/>
      <c r="L30" s="17"/>
      <c r="M30" s="17"/>
      <c r="O30">
        <f>(I30*21)/100</f>
        <v>0</v>
      </c>
      <c r="P30" t="s">
        <v>30</v>
      </c>
    </row>
    <row r="31" spans="1:16" x14ac:dyDescent="0.2">
      <c r="A31" s="25" t="s">
        <v>69</v>
      </c>
      <c r="E31" s="15" t="s">
        <v>65</v>
      </c>
    </row>
    <row r="32" spans="1:16" x14ac:dyDescent="0.2">
      <c r="A32" s="26" t="s">
        <v>70</v>
      </c>
      <c r="E32" s="27" t="s">
        <v>454</v>
      </c>
    </row>
    <row r="33" spans="1:5" ht="140.25" x14ac:dyDescent="0.2">
      <c r="A33" t="s">
        <v>71</v>
      </c>
      <c r="E33" s="15" t="s">
        <v>397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45"/>
  <sheetViews>
    <sheetView topLeftCell="B1" workbookViewId="0">
      <pane ySplit="8" topLeftCell="A33" activePane="bottomLeft" state="frozen"/>
      <selection pane="bottomLeft" activeCell="T8" sqref="T8"/>
    </sheetView>
  </sheetViews>
  <sheetFormatPr defaultColWidth="9.140625" defaultRowHeight="12.75" customHeight="1" x14ac:dyDescent="0.2"/>
  <cols>
    <col min="1" max="1" width="9.140625" style="30" hidden="1" customWidth="1"/>
    <col min="2" max="2" width="11.7109375" style="30" customWidth="1"/>
    <col min="3" max="3" width="14.7109375" style="30" customWidth="1"/>
    <col min="4" max="4" width="9.7109375" style="30" customWidth="1"/>
    <col min="5" max="5" width="70.7109375" style="30" customWidth="1"/>
    <col min="6" max="6" width="11.7109375" style="30" customWidth="1"/>
    <col min="7" max="9" width="16.7109375" style="30" customWidth="1"/>
    <col min="10" max="10" width="16.28515625" style="30" bestFit="1" customWidth="1"/>
    <col min="11" max="11" width="9.140625" style="30" hidden="1" customWidth="1"/>
    <col min="12" max="12" width="18.7109375" style="30" hidden="1" customWidth="1"/>
    <col min="13" max="13" width="9.140625" style="30" hidden="1" customWidth="1"/>
    <col min="14" max="14" width="0" style="30" hidden="1" customWidth="1"/>
    <col min="15" max="18" width="9.140625" style="30" hidden="1" customWidth="1"/>
    <col min="19" max="16384" width="9.140625" style="30"/>
  </cols>
  <sheetData>
    <row r="1" spans="1:18" ht="12.75" customHeight="1" x14ac:dyDescent="0.2">
      <c r="A1" s="30" t="s">
        <v>11</v>
      </c>
      <c r="B1" s="32"/>
      <c r="D1" s="32"/>
      <c r="E1" s="3"/>
      <c r="F1" s="32"/>
      <c r="G1" s="32"/>
      <c r="H1" s="32"/>
      <c r="I1" s="32"/>
      <c r="J1" s="32"/>
      <c r="K1" s="32"/>
      <c r="L1" s="32"/>
      <c r="M1" s="32"/>
      <c r="P1" s="30" t="s">
        <v>29</v>
      </c>
    </row>
    <row r="2" spans="1:18" ht="39.950000000000003" customHeight="1" x14ac:dyDescent="0.2">
      <c r="B2" s="32"/>
      <c r="D2" s="32"/>
      <c r="E2" s="31" t="s">
        <v>13</v>
      </c>
      <c r="F2" s="32"/>
      <c r="G2" s="32"/>
      <c r="H2" s="9"/>
      <c r="I2" s="9"/>
      <c r="J2" s="32"/>
      <c r="K2" s="32"/>
      <c r="L2" s="32"/>
      <c r="M2" s="32"/>
      <c r="O2" s="30">
        <f>0+O9</f>
        <v>0</v>
      </c>
      <c r="P2" s="30" t="s">
        <v>29</v>
      </c>
    </row>
    <row r="3" spans="1:18" ht="39.950000000000003" customHeight="1" x14ac:dyDescent="0.2">
      <c r="A3" s="30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1088</v>
      </c>
      <c r="I3" s="24">
        <f>0+I9</f>
        <v>0</v>
      </c>
      <c r="J3" s="10" t="s">
        <v>0</v>
      </c>
      <c r="O3" s="30" t="s">
        <v>26</v>
      </c>
      <c r="P3" s="30" t="s">
        <v>30</v>
      </c>
    </row>
    <row r="4" spans="1:18" ht="39.950000000000003" customHeight="1" x14ac:dyDescent="0.2">
      <c r="A4" s="30" t="s">
        <v>17</v>
      </c>
      <c r="B4" s="11" t="s">
        <v>18</v>
      </c>
      <c r="C4" s="61" t="s">
        <v>1082</v>
      </c>
      <c r="D4" s="56"/>
      <c r="E4" s="62" t="s">
        <v>1083</v>
      </c>
      <c r="F4" s="56"/>
      <c r="O4" s="30" t="s">
        <v>27</v>
      </c>
      <c r="P4" s="30" t="s">
        <v>30</v>
      </c>
    </row>
    <row r="5" spans="1:18" ht="39.950000000000003" customHeight="1" x14ac:dyDescent="0.2">
      <c r="A5" s="30" t="s">
        <v>21</v>
      </c>
      <c r="B5" s="13" t="s">
        <v>25</v>
      </c>
      <c r="C5" s="64" t="s">
        <v>1088</v>
      </c>
      <c r="D5" s="56"/>
      <c r="E5" s="65" t="s">
        <v>1089</v>
      </c>
      <c r="F5" s="56"/>
      <c r="O5" s="30" t="s">
        <v>28</v>
      </c>
      <c r="P5" s="30" t="s">
        <v>30</v>
      </c>
    </row>
    <row r="6" spans="1:18" ht="12.75" customHeight="1" x14ac:dyDescent="0.2">
      <c r="A6" s="63" t="s">
        <v>33</v>
      </c>
      <c r="B6" s="63" t="s">
        <v>35</v>
      </c>
      <c r="C6" s="63" t="s">
        <v>37</v>
      </c>
      <c r="D6" s="63" t="s">
        <v>38</v>
      </c>
      <c r="E6" s="63" t="s">
        <v>39</v>
      </c>
      <c r="F6" s="63" t="s">
        <v>41</v>
      </c>
      <c r="G6" s="63" t="s">
        <v>43</v>
      </c>
      <c r="H6" s="63" t="s">
        <v>45</v>
      </c>
      <c r="I6" s="63"/>
      <c r="J6" s="63" t="s">
        <v>50</v>
      </c>
      <c r="K6" s="63" t="s">
        <v>52</v>
      </c>
      <c r="L6" s="63"/>
      <c r="M6" s="63"/>
    </row>
    <row r="7" spans="1:18" ht="12.75" customHeight="1" x14ac:dyDescent="0.2">
      <c r="A7" s="63"/>
      <c r="B7" s="63"/>
      <c r="C7" s="63"/>
      <c r="D7" s="63"/>
      <c r="E7" s="63"/>
      <c r="F7" s="63"/>
      <c r="G7" s="63"/>
      <c r="H7" s="33" t="s">
        <v>46</v>
      </c>
      <c r="I7" s="33" t="s">
        <v>48</v>
      </c>
      <c r="J7" s="63"/>
      <c r="K7" s="33" t="s">
        <v>53</v>
      </c>
      <c r="L7" s="33" t="s">
        <v>54</v>
      </c>
      <c r="M7" s="33" t="s">
        <v>55</v>
      </c>
    </row>
    <row r="8" spans="1:18" ht="12.75" customHeight="1" x14ac:dyDescent="0.2">
      <c r="A8" s="33" t="s">
        <v>34</v>
      </c>
      <c r="B8" s="33" t="s">
        <v>36</v>
      </c>
      <c r="C8" s="33" t="s">
        <v>30</v>
      </c>
      <c r="D8" s="33" t="s">
        <v>29</v>
      </c>
      <c r="E8" s="33" t="s">
        <v>40</v>
      </c>
      <c r="F8" s="33" t="s">
        <v>42</v>
      </c>
      <c r="G8" s="33" t="s">
        <v>44</v>
      </c>
      <c r="H8" s="33" t="s">
        <v>47</v>
      </c>
      <c r="I8" s="33" t="s">
        <v>49</v>
      </c>
      <c r="J8" s="33" t="s">
        <v>51</v>
      </c>
      <c r="K8" s="33" t="s">
        <v>56</v>
      </c>
      <c r="L8" s="33" t="s">
        <v>57</v>
      </c>
      <c r="M8" s="33" t="s">
        <v>58</v>
      </c>
    </row>
    <row r="9" spans="1:18" ht="12.75" customHeight="1" x14ac:dyDescent="0.2">
      <c r="A9" s="30" t="s">
        <v>60</v>
      </c>
      <c r="C9" s="18" t="s">
        <v>34</v>
      </c>
      <c r="E9" s="19" t="s">
        <v>392</v>
      </c>
      <c r="I9" s="20">
        <f>0+Q9</f>
        <v>0</v>
      </c>
      <c r="O9" s="30">
        <f>0+R9</f>
        <v>0</v>
      </c>
      <c r="Q9" s="37">
        <f>0+I10+I14+I18+I22+I26+I30+I34+I38+I42</f>
        <v>0</v>
      </c>
      <c r="R9" s="30">
        <f>0+O10+O14+O18+O22+O26+O30+O34+O38+O42</f>
        <v>0</v>
      </c>
    </row>
    <row r="10" spans="1:18" x14ac:dyDescent="0.2">
      <c r="A10" s="17" t="s">
        <v>63</v>
      </c>
      <c r="B10" s="21" t="s">
        <v>36</v>
      </c>
      <c r="C10" s="21" t="s">
        <v>1091</v>
      </c>
      <c r="D10" s="17" t="s">
        <v>65</v>
      </c>
      <c r="E10" s="22" t="s">
        <v>1092</v>
      </c>
      <c r="F10" s="8" t="s">
        <v>95</v>
      </c>
      <c r="G10" s="23">
        <v>1</v>
      </c>
      <c r="H10" s="24">
        <v>0</v>
      </c>
      <c r="I10" s="24">
        <f>ROUND(ROUND(H10,2)*ROUND(G10,3),2)</f>
        <v>0</v>
      </c>
      <c r="J10" s="8" t="s">
        <v>68</v>
      </c>
      <c r="K10" s="17"/>
      <c r="L10" s="17"/>
      <c r="M10" s="17"/>
      <c r="O10" s="30">
        <f>(I10*21)/100</f>
        <v>0</v>
      </c>
      <c r="P10" s="30" t="s">
        <v>30</v>
      </c>
    </row>
    <row r="11" spans="1:18" x14ac:dyDescent="0.2">
      <c r="A11" s="25" t="s">
        <v>69</v>
      </c>
      <c r="E11" s="15" t="s">
        <v>1093</v>
      </c>
    </row>
    <row r="12" spans="1:18" x14ac:dyDescent="0.2">
      <c r="A12" s="26" t="s">
        <v>70</v>
      </c>
      <c r="E12" s="27" t="s">
        <v>65</v>
      </c>
    </row>
    <row r="13" spans="1:18" x14ac:dyDescent="0.2">
      <c r="A13" s="30" t="s">
        <v>71</v>
      </c>
      <c r="E13" s="15" t="s">
        <v>1094</v>
      </c>
    </row>
    <row r="14" spans="1:18" x14ac:dyDescent="0.2">
      <c r="A14" s="17" t="s">
        <v>63</v>
      </c>
      <c r="B14" s="21" t="s">
        <v>30</v>
      </c>
      <c r="C14" s="21" t="s">
        <v>1095</v>
      </c>
      <c r="D14" s="17" t="s">
        <v>65</v>
      </c>
      <c r="E14" s="22" t="s">
        <v>1096</v>
      </c>
      <c r="F14" s="8" t="s">
        <v>95</v>
      </c>
      <c r="G14" s="23">
        <v>1</v>
      </c>
      <c r="H14" s="24">
        <v>0</v>
      </c>
      <c r="I14" s="24">
        <f>ROUND(ROUND(H14,2)*ROUND(G14,3),2)</f>
        <v>0</v>
      </c>
      <c r="J14" s="8" t="s">
        <v>68</v>
      </c>
      <c r="K14" s="17"/>
      <c r="L14" s="17"/>
      <c r="M14" s="17"/>
      <c r="O14" s="30">
        <f>(I14*21)/100</f>
        <v>0</v>
      </c>
      <c r="P14" s="30" t="s">
        <v>30</v>
      </c>
    </row>
    <row r="15" spans="1:18" x14ac:dyDescent="0.2">
      <c r="A15" s="25" t="s">
        <v>69</v>
      </c>
      <c r="E15" s="15" t="s">
        <v>1097</v>
      </c>
    </row>
    <row r="16" spans="1:18" x14ac:dyDescent="0.2">
      <c r="A16" s="26" t="s">
        <v>70</v>
      </c>
      <c r="E16" s="27" t="s">
        <v>65</v>
      </c>
    </row>
    <row r="17" spans="1:16" ht="38.25" x14ac:dyDescent="0.2">
      <c r="A17" s="30" t="s">
        <v>71</v>
      </c>
      <c r="E17" s="15" t="s">
        <v>1098</v>
      </c>
    </row>
    <row r="18" spans="1:16" x14ac:dyDescent="0.2">
      <c r="A18" s="17" t="s">
        <v>63</v>
      </c>
      <c r="B18" s="21" t="s">
        <v>29</v>
      </c>
      <c r="C18" s="21" t="s">
        <v>237</v>
      </c>
      <c r="D18" s="17" t="s">
        <v>65</v>
      </c>
      <c r="E18" s="22" t="s">
        <v>238</v>
      </c>
      <c r="F18" s="8" t="s">
        <v>95</v>
      </c>
      <c r="G18" s="23">
        <v>1</v>
      </c>
      <c r="H18" s="24">
        <v>0</v>
      </c>
      <c r="I18" s="24">
        <f>ROUND(ROUND(H18,2)*ROUND(G18,3),2)</f>
        <v>0</v>
      </c>
      <c r="J18" s="8" t="s">
        <v>68</v>
      </c>
      <c r="K18" s="17"/>
      <c r="L18" s="17"/>
      <c r="M18" s="17"/>
      <c r="O18" s="30">
        <f>(I18*21)/100</f>
        <v>0</v>
      </c>
      <c r="P18" s="30" t="s">
        <v>30</v>
      </c>
    </row>
    <row r="19" spans="1:16" x14ac:dyDescent="0.2">
      <c r="A19" s="25" t="s">
        <v>69</v>
      </c>
      <c r="E19" s="15" t="s">
        <v>1099</v>
      </c>
    </row>
    <row r="20" spans="1:16" x14ac:dyDescent="0.2">
      <c r="A20" s="26" t="s">
        <v>70</v>
      </c>
      <c r="E20" s="27" t="s">
        <v>65</v>
      </c>
    </row>
    <row r="21" spans="1:16" x14ac:dyDescent="0.2">
      <c r="A21" s="30" t="s">
        <v>71</v>
      </c>
      <c r="E21" s="15" t="s">
        <v>1100</v>
      </c>
    </row>
    <row r="22" spans="1:16" x14ac:dyDescent="0.2">
      <c r="A22" s="17" t="s">
        <v>63</v>
      </c>
      <c r="B22" s="21" t="s">
        <v>40</v>
      </c>
      <c r="C22" s="21" t="s">
        <v>1117</v>
      </c>
      <c r="D22" s="17" t="s">
        <v>65</v>
      </c>
      <c r="E22" s="22" t="s">
        <v>1118</v>
      </c>
      <c r="F22" s="8" t="s">
        <v>95</v>
      </c>
      <c r="G22" s="23">
        <v>1</v>
      </c>
      <c r="H22" s="24">
        <v>0</v>
      </c>
      <c r="I22" s="24">
        <f>ROUND(ROUND(H22,2)*ROUND(G22,3),2)</f>
        <v>0</v>
      </c>
      <c r="J22" s="8" t="s">
        <v>68</v>
      </c>
      <c r="K22" s="17"/>
      <c r="L22" s="17"/>
      <c r="M22" s="17"/>
      <c r="O22" s="30">
        <f>(I22*21)/100</f>
        <v>0</v>
      </c>
      <c r="P22" s="30" t="s">
        <v>30</v>
      </c>
    </row>
    <row r="23" spans="1:16" x14ac:dyDescent="0.2">
      <c r="A23" s="25" t="s">
        <v>69</v>
      </c>
      <c r="E23" s="15" t="s">
        <v>65</v>
      </c>
    </row>
    <row r="24" spans="1:16" ht="25.5" x14ac:dyDescent="0.2">
      <c r="A24" s="26" t="s">
        <v>70</v>
      </c>
      <c r="E24" s="34" t="s">
        <v>1119</v>
      </c>
    </row>
    <row r="25" spans="1:16" x14ac:dyDescent="0.2">
      <c r="A25" s="30" t="s">
        <v>71</v>
      </c>
      <c r="E25" s="15" t="s">
        <v>1100</v>
      </c>
    </row>
    <row r="26" spans="1:16" x14ac:dyDescent="0.2">
      <c r="A26" s="17" t="s">
        <v>63</v>
      </c>
      <c r="B26" s="21" t="s">
        <v>42</v>
      </c>
      <c r="C26" s="21" t="s">
        <v>96</v>
      </c>
      <c r="D26" s="17" t="s">
        <v>65</v>
      </c>
      <c r="E26" s="22" t="s">
        <v>97</v>
      </c>
      <c r="F26" s="8" t="s">
        <v>95</v>
      </c>
      <c r="G26" s="23">
        <v>1</v>
      </c>
      <c r="H26" s="24">
        <v>0</v>
      </c>
      <c r="I26" s="24">
        <f>ROUND(ROUND(H26,2)*ROUND(G26,3),2)</f>
        <v>0</v>
      </c>
      <c r="J26" s="8" t="s">
        <v>68</v>
      </c>
      <c r="K26" s="17"/>
      <c r="L26" s="17"/>
      <c r="M26" s="17"/>
      <c r="O26" s="30">
        <f>(I26*21)/100</f>
        <v>0</v>
      </c>
      <c r="P26" s="30" t="s">
        <v>30</v>
      </c>
    </row>
    <row r="27" spans="1:16" x14ac:dyDescent="0.2">
      <c r="A27" s="25" t="s">
        <v>69</v>
      </c>
      <c r="E27" s="15" t="s">
        <v>1101</v>
      </c>
    </row>
    <row r="28" spans="1:16" x14ac:dyDescent="0.2">
      <c r="A28" s="26" t="s">
        <v>70</v>
      </c>
      <c r="E28" s="27" t="s">
        <v>65</v>
      </c>
    </row>
    <row r="29" spans="1:16" x14ac:dyDescent="0.2">
      <c r="A29" s="30" t="s">
        <v>71</v>
      </c>
      <c r="E29" s="15" t="s">
        <v>1100</v>
      </c>
    </row>
    <row r="30" spans="1:16" x14ac:dyDescent="0.2">
      <c r="A30" s="17" t="s">
        <v>63</v>
      </c>
      <c r="B30" s="21" t="s">
        <v>61</v>
      </c>
      <c r="C30" s="21" t="s">
        <v>1102</v>
      </c>
      <c r="D30" s="17" t="s">
        <v>65</v>
      </c>
      <c r="E30" s="22" t="s">
        <v>1103</v>
      </c>
      <c r="F30" s="8" t="s">
        <v>95</v>
      </c>
      <c r="G30" s="23">
        <v>1</v>
      </c>
      <c r="H30" s="24">
        <v>0</v>
      </c>
      <c r="I30" s="24">
        <f>ROUND(ROUND(H30,2)*ROUND(G30,3),2)</f>
        <v>0</v>
      </c>
      <c r="J30" s="8" t="s">
        <v>68</v>
      </c>
      <c r="K30" s="17"/>
      <c r="L30" s="17"/>
      <c r="M30" s="17"/>
      <c r="O30" s="30">
        <f>(I30*21)/100</f>
        <v>0</v>
      </c>
      <c r="P30" s="30" t="s">
        <v>30</v>
      </c>
    </row>
    <row r="31" spans="1:16" x14ac:dyDescent="0.2">
      <c r="A31" s="25" t="s">
        <v>69</v>
      </c>
      <c r="E31" s="15" t="s">
        <v>65</v>
      </c>
    </row>
    <row r="32" spans="1:16" x14ac:dyDescent="0.2">
      <c r="A32" s="26" t="s">
        <v>70</v>
      </c>
      <c r="E32" s="27" t="s">
        <v>65</v>
      </c>
    </row>
    <row r="33" spans="1:16" ht="89.25" x14ac:dyDescent="0.2">
      <c r="A33" s="30" t="s">
        <v>71</v>
      </c>
      <c r="E33" s="15" t="s">
        <v>1104</v>
      </c>
    </row>
    <row r="34" spans="1:16" x14ac:dyDescent="0.2">
      <c r="A34" s="17" t="s">
        <v>63</v>
      </c>
      <c r="B34" s="21" t="s">
        <v>112</v>
      </c>
      <c r="C34" s="21" t="s">
        <v>1105</v>
      </c>
      <c r="D34" s="17" t="s">
        <v>65</v>
      </c>
      <c r="E34" s="22" t="s">
        <v>1106</v>
      </c>
      <c r="F34" s="8" t="s">
        <v>95</v>
      </c>
      <c r="G34" s="23">
        <v>1</v>
      </c>
      <c r="H34" s="24">
        <v>0</v>
      </c>
      <c r="I34" s="24">
        <f>ROUND(ROUND(H34,2)*ROUND(G34,3),2)</f>
        <v>0</v>
      </c>
      <c r="J34" s="8" t="s">
        <v>671</v>
      </c>
      <c r="K34" s="17"/>
      <c r="L34" s="17"/>
      <c r="M34" s="17"/>
      <c r="O34" s="30">
        <f>(I34*21)/100</f>
        <v>0</v>
      </c>
      <c r="P34" s="30" t="s">
        <v>30</v>
      </c>
    </row>
    <row r="35" spans="1:16" ht="25.5" x14ac:dyDescent="0.2">
      <c r="A35" s="25" t="s">
        <v>69</v>
      </c>
      <c r="E35" s="15" t="s">
        <v>1107</v>
      </c>
    </row>
    <row r="36" spans="1:16" x14ac:dyDescent="0.2">
      <c r="A36" s="26" t="s">
        <v>70</v>
      </c>
      <c r="E36" s="27" t="s">
        <v>65</v>
      </c>
    </row>
    <row r="37" spans="1:16" ht="89.25" x14ac:dyDescent="0.2">
      <c r="A37" s="30" t="s">
        <v>71</v>
      </c>
      <c r="E37" s="15" t="s">
        <v>1108</v>
      </c>
    </row>
    <row r="38" spans="1:16" x14ac:dyDescent="0.2">
      <c r="A38" s="17" t="s">
        <v>63</v>
      </c>
      <c r="B38" s="21" t="s">
        <v>47</v>
      </c>
      <c r="C38" s="21" t="s">
        <v>1109</v>
      </c>
      <c r="D38" s="17" t="s">
        <v>65</v>
      </c>
      <c r="E38" s="22" t="s">
        <v>1110</v>
      </c>
      <c r="F38" s="8" t="s">
        <v>95</v>
      </c>
      <c r="G38" s="23">
        <v>1</v>
      </c>
      <c r="H38" s="24">
        <v>0</v>
      </c>
      <c r="I38" s="24">
        <f>ROUND(ROUND(H38,2)*ROUND(G38,3),2)</f>
        <v>0</v>
      </c>
      <c r="J38" s="8" t="s">
        <v>671</v>
      </c>
      <c r="K38" s="17"/>
      <c r="L38" s="17"/>
      <c r="M38" s="17"/>
      <c r="O38" s="30">
        <f>(I38*21)/100</f>
        <v>0</v>
      </c>
      <c r="P38" s="30" t="s">
        <v>30</v>
      </c>
    </row>
    <row r="39" spans="1:16" ht="25.5" x14ac:dyDescent="0.2">
      <c r="A39" s="25" t="s">
        <v>69</v>
      </c>
      <c r="E39" s="15" t="s">
        <v>1111</v>
      </c>
    </row>
    <row r="40" spans="1:16" x14ac:dyDescent="0.2">
      <c r="A40" s="26" t="s">
        <v>70</v>
      </c>
      <c r="E40" s="27" t="s">
        <v>65</v>
      </c>
    </row>
    <row r="41" spans="1:16" ht="76.5" x14ac:dyDescent="0.2">
      <c r="A41" s="30" t="s">
        <v>71</v>
      </c>
      <c r="E41" s="15" t="s">
        <v>1112</v>
      </c>
    </row>
    <row r="42" spans="1:16" x14ac:dyDescent="0.2">
      <c r="A42" s="17" t="s">
        <v>63</v>
      </c>
      <c r="B42" s="21" t="s">
        <v>49</v>
      </c>
      <c r="C42" s="21" t="s">
        <v>1113</v>
      </c>
      <c r="D42" s="17" t="s">
        <v>65</v>
      </c>
      <c r="E42" s="22" t="s">
        <v>1114</v>
      </c>
      <c r="F42" s="8" t="s">
        <v>95</v>
      </c>
      <c r="G42" s="23">
        <v>1</v>
      </c>
      <c r="H42" s="24">
        <v>0</v>
      </c>
      <c r="I42" s="24">
        <f>ROUND(ROUND(H42,2)*ROUND(G42,3),2)</f>
        <v>0</v>
      </c>
      <c r="J42" s="8" t="s">
        <v>671</v>
      </c>
      <c r="K42" s="17"/>
      <c r="L42" s="17"/>
      <c r="M42" s="17"/>
      <c r="O42" s="30">
        <f>(I42*21)/100</f>
        <v>0</v>
      </c>
      <c r="P42" s="30" t="s">
        <v>30</v>
      </c>
    </row>
    <row r="43" spans="1:16" x14ac:dyDescent="0.2">
      <c r="A43" s="25" t="s">
        <v>69</v>
      </c>
      <c r="E43" s="15" t="s">
        <v>1115</v>
      </c>
    </row>
    <row r="44" spans="1:16" x14ac:dyDescent="0.2">
      <c r="A44" s="26" t="s">
        <v>70</v>
      </c>
      <c r="E44" s="27" t="s">
        <v>65</v>
      </c>
    </row>
    <row r="45" spans="1:16" x14ac:dyDescent="0.2">
      <c r="A45" s="30" t="s">
        <v>71</v>
      </c>
      <c r="E45" s="15" t="s">
        <v>65</v>
      </c>
    </row>
  </sheetData>
  <mergeCells count="16"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F6:F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0"/>
  <sheetViews>
    <sheetView workbookViewId="0">
      <pane ySplit="9" topLeftCell="A29" activePane="bottomLeft" state="frozen"/>
      <selection pane="bottomLeft" activeCell="B11" sqref="A11:XFD1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31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19</v>
      </c>
      <c r="D4" s="56"/>
      <c r="E4" s="62" t="s">
        <v>20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22</v>
      </c>
      <c r="D5" s="56"/>
      <c r="E5" s="62" t="s">
        <v>23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31</v>
      </c>
      <c r="D6" s="56"/>
      <c r="E6" s="65" t="s">
        <v>32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61</v>
      </c>
      <c r="E10" s="19" t="s">
        <v>62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s="45" customFormat="1" x14ac:dyDescent="0.2">
      <c r="A11" s="40" t="s">
        <v>63</v>
      </c>
      <c r="B11" s="39" t="s">
        <v>36</v>
      </c>
      <c r="C11" s="39" t="s">
        <v>64</v>
      </c>
      <c r="D11" s="40" t="s">
        <v>65</v>
      </c>
      <c r="E11" s="41" t="s">
        <v>66</v>
      </c>
      <c r="F11" s="42" t="s">
        <v>67</v>
      </c>
      <c r="G11" s="43">
        <v>2</v>
      </c>
      <c r="H11" s="44">
        <v>0</v>
      </c>
      <c r="I11" s="44">
        <f>ROUND(ROUND(H11,2)*ROUND(G11,3),2)</f>
        <v>0</v>
      </c>
      <c r="J11" s="42" t="s">
        <v>68</v>
      </c>
      <c r="K11" s="40"/>
      <c r="L11" s="40"/>
      <c r="M11" s="40"/>
      <c r="O11" s="45">
        <f>(I11*21)/100</f>
        <v>0</v>
      </c>
      <c r="P11" s="45" t="s">
        <v>30</v>
      </c>
    </row>
    <row r="12" spans="1:18" s="45" customFormat="1" x14ac:dyDescent="0.2">
      <c r="A12" s="48" t="s">
        <v>69</v>
      </c>
      <c r="E12" s="46" t="s">
        <v>65</v>
      </c>
    </row>
    <row r="13" spans="1:18" s="45" customFormat="1" x14ac:dyDescent="0.2">
      <c r="A13" s="49" t="s">
        <v>70</v>
      </c>
      <c r="E13" s="47" t="s">
        <v>65</v>
      </c>
    </row>
    <row r="14" spans="1:18" s="45" customFormat="1" ht="127.5" x14ac:dyDescent="0.2">
      <c r="A14" s="45" t="s">
        <v>71</v>
      </c>
      <c r="E14" s="46" t="s">
        <v>72</v>
      </c>
    </row>
    <row r="15" spans="1:18" s="45" customFormat="1" x14ac:dyDescent="0.2">
      <c r="A15" s="40" t="s">
        <v>63</v>
      </c>
      <c r="B15" s="39" t="s">
        <v>30</v>
      </c>
      <c r="C15" s="39" t="s">
        <v>73</v>
      </c>
      <c r="D15" s="40" t="s">
        <v>65</v>
      </c>
      <c r="E15" s="41" t="s">
        <v>74</v>
      </c>
      <c r="F15" s="42" t="s">
        <v>67</v>
      </c>
      <c r="G15" s="43">
        <v>2</v>
      </c>
      <c r="H15" s="44">
        <v>0</v>
      </c>
      <c r="I15" s="44">
        <f>ROUND(ROUND(H15,2)*ROUND(G15,3),2)</f>
        <v>0</v>
      </c>
      <c r="J15" s="42" t="s">
        <v>68</v>
      </c>
      <c r="K15" s="40"/>
      <c r="L15" s="40"/>
      <c r="M15" s="40"/>
      <c r="O15" s="45">
        <f>(I15*21)/100</f>
        <v>0</v>
      </c>
      <c r="P15" s="45" t="s">
        <v>30</v>
      </c>
    </row>
    <row r="16" spans="1:18" s="45" customFormat="1" x14ac:dyDescent="0.2">
      <c r="A16" s="48" t="s">
        <v>69</v>
      </c>
      <c r="E16" s="46" t="s">
        <v>65</v>
      </c>
    </row>
    <row r="17" spans="1:16" s="45" customFormat="1" x14ac:dyDescent="0.2">
      <c r="A17" s="49" t="s">
        <v>70</v>
      </c>
      <c r="E17" s="47" t="s">
        <v>65</v>
      </c>
    </row>
    <row r="18" spans="1:16" s="45" customFormat="1" ht="140.25" x14ac:dyDescent="0.2">
      <c r="A18" s="45" t="s">
        <v>71</v>
      </c>
      <c r="E18" s="46" t="s">
        <v>75</v>
      </c>
    </row>
    <row r="19" spans="1:16" x14ac:dyDescent="0.2">
      <c r="A19" s="17" t="s">
        <v>63</v>
      </c>
      <c r="B19" s="21" t="s">
        <v>29</v>
      </c>
      <c r="C19" s="21" t="s">
        <v>76</v>
      </c>
      <c r="D19" s="17" t="s">
        <v>65</v>
      </c>
      <c r="E19" s="22" t="s">
        <v>77</v>
      </c>
      <c r="F19" s="8" t="s">
        <v>78</v>
      </c>
      <c r="G19" s="23">
        <v>10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65</v>
      </c>
    </row>
    <row r="22" spans="1:16" ht="114.75" x14ac:dyDescent="0.2">
      <c r="A22" t="s">
        <v>71</v>
      </c>
      <c r="E22" s="15" t="s">
        <v>79</v>
      </c>
    </row>
    <row r="23" spans="1:16" x14ac:dyDescent="0.2">
      <c r="A23" s="17" t="s">
        <v>63</v>
      </c>
      <c r="B23" s="21" t="s">
        <v>40</v>
      </c>
      <c r="C23" s="21" t="s">
        <v>80</v>
      </c>
      <c r="D23" s="17" t="s">
        <v>65</v>
      </c>
      <c r="E23" s="22" t="s">
        <v>81</v>
      </c>
      <c r="F23" s="8" t="s">
        <v>78</v>
      </c>
      <c r="G23" s="23">
        <v>20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x14ac:dyDescent="0.2">
      <c r="A25" s="26" t="s">
        <v>70</v>
      </c>
      <c r="E25" s="27" t="s">
        <v>65</v>
      </c>
    </row>
    <row r="26" spans="1:16" ht="114.75" x14ac:dyDescent="0.2">
      <c r="A26" t="s">
        <v>71</v>
      </c>
      <c r="E26" s="15" t="s">
        <v>82</v>
      </c>
    </row>
    <row r="27" spans="1:16" x14ac:dyDescent="0.2">
      <c r="A27" s="17" t="s">
        <v>63</v>
      </c>
      <c r="B27" s="21" t="s">
        <v>42</v>
      </c>
      <c r="C27" s="21" t="s">
        <v>83</v>
      </c>
      <c r="D27" s="17" t="s">
        <v>65</v>
      </c>
      <c r="E27" s="22" t="s">
        <v>84</v>
      </c>
      <c r="F27" s="8" t="s">
        <v>78</v>
      </c>
      <c r="G27" s="23">
        <v>10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x14ac:dyDescent="0.2">
      <c r="A29" s="26" t="s">
        <v>70</v>
      </c>
      <c r="E29" s="27" t="s">
        <v>65</v>
      </c>
    </row>
    <row r="30" spans="1:16" ht="114.75" x14ac:dyDescent="0.2">
      <c r="A30" t="s">
        <v>71</v>
      </c>
      <c r="E30" s="15" t="s">
        <v>82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84"/>
  <sheetViews>
    <sheetView tabSelected="1" topLeftCell="D1" workbookViewId="0">
      <pane ySplit="9" topLeftCell="A10" activePane="bottomLeft" state="frozen"/>
      <selection pane="bottomLeft" activeCell="K1" sqref="K1:R104857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0+O10+O23+O36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89</v>
      </c>
      <c r="I3" s="24">
        <f>0+I10+I23+I36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85</v>
      </c>
      <c r="D4" s="56"/>
      <c r="E4" s="62" t="s">
        <v>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87</v>
      </c>
      <c r="D5" s="56"/>
      <c r="E5" s="62" t="s">
        <v>88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89</v>
      </c>
      <c r="D6" s="56"/>
      <c r="E6" s="65" t="s">
        <v>90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92</v>
      </c>
      <c r="I10" s="20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63</v>
      </c>
      <c r="B11" s="21" t="s">
        <v>36</v>
      </c>
      <c r="C11" s="21" t="s">
        <v>93</v>
      </c>
      <c r="D11" s="17" t="s">
        <v>65</v>
      </c>
      <c r="E11" s="22" t="s">
        <v>94</v>
      </c>
      <c r="F11" s="8" t="s">
        <v>95</v>
      </c>
      <c r="G11" s="23">
        <v>1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94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30</v>
      </c>
      <c r="C15" s="21" t="s">
        <v>96</v>
      </c>
      <c r="D15" s="17" t="s">
        <v>65</v>
      </c>
      <c r="E15" s="22" t="s">
        <v>97</v>
      </c>
      <c r="F15" s="8" t="s">
        <v>95</v>
      </c>
      <c r="G15" s="23">
        <v>1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97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29</v>
      </c>
      <c r="C19" s="21" t="s">
        <v>98</v>
      </c>
      <c r="D19" s="17" t="s">
        <v>65</v>
      </c>
      <c r="E19" s="22" t="s">
        <v>99</v>
      </c>
      <c r="F19" s="8" t="s">
        <v>78</v>
      </c>
      <c r="G19" s="23">
        <v>24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99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ht="12.75" customHeight="1" x14ac:dyDescent="0.2">
      <c r="A23" t="s">
        <v>60</v>
      </c>
      <c r="C23" s="28" t="s">
        <v>100</v>
      </c>
      <c r="E23" s="19" t="s">
        <v>101</v>
      </c>
      <c r="I23" s="29">
        <f>0+Q23</f>
        <v>0</v>
      </c>
      <c r="O23">
        <f>0+R23</f>
        <v>0</v>
      </c>
      <c r="Q23">
        <f>0+I24+I28+I32</f>
        <v>0</v>
      </c>
      <c r="R23">
        <f>0+O24+O28+O32</f>
        <v>0</v>
      </c>
    </row>
    <row r="24" spans="1:18" ht="25.5" x14ac:dyDescent="0.2">
      <c r="A24" s="17" t="s">
        <v>63</v>
      </c>
      <c r="B24" s="21" t="s">
        <v>40</v>
      </c>
      <c r="C24" s="21" t="s">
        <v>102</v>
      </c>
      <c r="D24" s="17" t="s">
        <v>65</v>
      </c>
      <c r="E24" s="22" t="s">
        <v>103</v>
      </c>
      <c r="F24" s="8" t="s">
        <v>67</v>
      </c>
      <c r="G24" s="23">
        <v>1</v>
      </c>
      <c r="H24" s="24">
        <v>0</v>
      </c>
      <c r="I24" s="24">
        <f>ROUND(ROUND(H24,2)*ROUND(G24,3),2)</f>
        <v>0</v>
      </c>
      <c r="J24" s="8" t="s">
        <v>68</v>
      </c>
      <c r="K24" s="17"/>
      <c r="L24" s="17"/>
      <c r="M24" s="17"/>
      <c r="O24">
        <f>(I24*21)/100</f>
        <v>0</v>
      </c>
      <c r="P24" t="s">
        <v>30</v>
      </c>
    </row>
    <row r="25" spans="1:18" ht="25.5" x14ac:dyDescent="0.2">
      <c r="A25" s="25" t="s">
        <v>69</v>
      </c>
      <c r="E25" s="15" t="s">
        <v>103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ht="25.5" x14ac:dyDescent="0.2">
      <c r="A28" s="17" t="s">
        <v>63</v>
      </c>
      <c r="B28" s="21" t="s">
        <v>42</v>
      </c>
      <c r="C28" s="21" t="s">
        <v>104</v>
      </c>
      <c r="D28" s="17" t="s">
        <v>65</v>
      </c>
      <c r="E28" s="22" t="s">
        <v>105</v>
      </c>
      <c r="F28" s="8" t="s">
        <v>67</v>
      </c>
      <c r="G28" s="23">
        <v>1</v>
      </c>
      <c r="H28" s="24">
        <v>0</v>
      </c>
      <c r="I28" s="24">
        <f>ROUND(ROUND(H28,2)*ROUND(G28,3),2)</f>
        <v>0</v>
      </c>
      <c r="J28" s="8" t="s">
        <v>68</v>
      </c>
      <c r="K28" s="17"/>
      <c r="L28" s="17"/>
      <c r="M28" s="17"/>
      <c r="O28">
        <f>(I28*21)/100</f>
        <v>0</v>
      </c>
      <c r="P28" t="s">
        <v>30</v>
      </c>
    </row>
    <row r="29" spans="1:18" ht="25.5" x14ac:dyDescent="0.2">
      <c r="A29" s="25" t="s">
        <v>69</v>
      </c>
      <c r="E29" s="15" t="s">
        <v>105</v>
      </c>
    </row>
    <row r="30" spans="1:18" x14ac:dyDescent="0.2">
      <c r="A30" s="26" t="s">
        <v>70</v>
      </c>
      <c r="E30" s="27" t="s">
        <v>65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44</v>
      </c>
      <c r="C32" s="21" t="s">
        <v>106</v>
      </c>
      <c r="D32" s="17" t="s">
        <v>65</v>
      </c>
      <c r="E32" s="22" t="s">
        <v>107</v>
      </c>
      <c r="F32" s="8" t="s">
        <v>67</v>
      </c>
      <c r="G32" s="23">
        <v>1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8" x14ac:dyDescent="0.2">
      <c r="A33" s="25" t="s">
        <v>69</v>
      </c>
      <c r="E33" s="15" t="s">
        <v>107</v>
      </c>
    </row>
    <row r="34" spans="1:18" x14ac:dyDescent="0.2">
      <c r="A34" s="26" t="s">
        <v>70</v>
      </c>
      <c r="E34" s="27" t="s">
        <v>65</v>
      </c>
    </row>
    <row r="35" spans="1:18" x14ac:dyDescent="0.2">
      <c r="A35" t="s">
        <v>71</v>
      </c>
      <c r="E35" s="15" t="s">
        <v>65</v>
      </c>
    </row>
    <row r="36" spans="1:18" ht="12.75" customHeight="1" x14ac:dyDescent="0.2">
      <c r="A36" t="s">
        <v>60</v>
      </c>
      <c r="C36" s="28" t="s">
        <v>108</v>
      </c>
      <c r="E36" s="19" t="s">
        <v>109</v>
      </c>
      <c r="I36" s="29">
        <f>0+Q36</f>
        <v>0</v>
      </c>
      <c r="O36">
        <f>0+R36</f>
        <v>0</v>
      </c>
      <c r="Q36" s="37">
        <f>0+I37+I41+I45+I49+I53+I57+I61+I65+I69+I73+I77+I81+I85+I89+I93+I97+I101+I105+I109+I113+I117+I121+I125+I129+I133+I137+I141+I145+I149+I153+I157+I161+I165+I169+I173+I177+I181</f>
        <v>0</v>
      </c>
      <c r="R36">
        <f>0+O37+O41+O45+O49+O53+O57+O61+O65+O69+O73+O77+O81+O85+O89+O93+O97+O101+O105+O109+O113+O117+O121+O125+O129+O133+O137+O141</f>
        <v>0</v>
      </c>
    </row>
    <row r="37" spans="1:18" x14ac:dyDescent="0.2">
      <c r="A37" s="17" t="s">
        <v>63</v>
      </c>
      <c r="B37" s="21" t="s">
        <v>61</v>
      </c>
      <c r="C37" s="21" t="s">
        <v>110</v>
      </c>
      <c r="D37" s="17" t="s">
        <v>65</v>
      </c>
      <c r="E37" s="22" t="s">
        <v>111</v>
      </c>
      <c r="F37" s="8" t="s">
        <v>67</v>
      </c>
      <c r="G37" s="23">
        <v>9</v>
      </c>
      <c r="H37" s="24">
        <v>0</v>
      </c>
      <c r="I37" s="24">
        <f>ROUND(ROUND(H37,2)*ROUND(G37,3),2)</f>
        <v>0</v>
      </c>
      <c r="J37" s="8" t="s">
        <v>68</v>
      </c>
      <c r="K37" s="17"/>
      <c r="L37" s="17"/>
      <c r="M37" s="17"/>
      <c r="O37">
        <f>(I37*21)/100</f>
        <v>0</v>
      </c>
      <c r="P37" t="s">
        <v>30</v>
      </c>
    </row>
    <row r="38" spans="1:18" x14ac:dyDescent="0.2">
      <c r="A38" s="25" t="s">
        <v>69</v>
      </c>
      <c r="E38" s="15" t="s">
        <v>111</v>
      </c>
    </row>
    <row r="39" spans="1:18" x14ac:dyDescent="0.2">
      <c r="A39" s="26" t="s">
        <v>70</v>
      </c>
      <c r="E39" s="27" t="s">
        <v>65</v>
      </c>
    </row>
    <row r="40" spans="1:18" x14ac:dyDescent="0.2">
      <c r="A40" t="s">
        <v>71</v>
      </c>
      <c r="E40" s="15" t="s">
        <v>65</v>
      </c>
    </row>
    <row r="41" spans="1:18" x14ac:dyDescent="0.2">
      <c r="A41" s="17" t="s">
        <v>63</v>
      </c>
      <c r="B41" s="21" t="s">
        <v>112</v>
      </c>
      <c r="C41" s="21" t="s">
        <v>113</v>
      </c>
      <c r="D41" s="17" t="s">
        <v>65</v>
      </c>
      <c r="E41" s="22" t="s">
        <v>114</v>
      </c>
      <c r="F41" s="8" t="s">
        <v>67</v>
      </c>
      <c r="G41" s="23">
        <v>9</v>
      </c>
      <c r="H41" s="24">
        <v>0</v>
      </c>
      <c r="I41" s="24">
        <f>ROUND(ROUND(H41,2)*ROUND(G41,3),2)</f>
        <v>0</v>
      </c>
      <c r="J41" s="8" t="s">
        <v>68</v>
      </c>
      <c r="K41" s="17"/>
      <c r="L41" s="17"/>
      <c r="M41" s="17"/>
      <c r="O41">
        <f>(I41*21)/100</f>
        <v>0</v>
      </c>
      <c r="P41" t="s">
        <v>30</v>
      </c>
    </row>
    <row r="42" spans="1:18" x14ac:dyDescent="0.2">
      <c r="A42" s="25" t="s">
        <v>69</v>
      </c>
      <c r="E42" s="15" t="s">
        <v>114</v>
      </c>
    </row>
    <row r="43" spans="1:18" x14ac:dyDescent="0.2">
      <c r="A43" s="26" t="s">
        <v>70</v>
      </c>
      <c r="E43" s="27" t="s">
        <v>65</v>
      </c>
    </row>
    <row r="44" spans="1:18" x14ac:dyDescent="0.2">
      <c r="A44" t="s">
        <v>71</v>
      </c>
      <c r="E44" s="15" t="s">
        <v>65</v>
      </c>
    </row>
    <row r="45" spans="1:18" ht="25.5" x14ac:dyDescent="0.2">
      <c r="A45" s="17" t="s">
        <v>63</v>
      </c>
      <c r="B45" s="21" t="s">
        <v>47</v>
      </c>
      <c r="C45" s="21" t="s">
        <v>115</v>
      </c>
      <c r="D45" s="17" t="s">
        <v>65</v>
      </c>
      <c r="E45" s="22" t="s">
        <v>116</v>
      </c>
      <c r="F45" s="8" t="s">
        <v>117</v>
      </c>
      <c r="G45" s="23">
        <v>0.3</v>
      </c>
      <c r="H45" s="24">
        <v>0</v>
      </c>
      <c r="I45" s="24">
        <f>ROUND(ROUND(H45,2)*ROUND(G45,3),2)</f>
        <v>0</v>
      </c>
      <c r="J45" s="8" t="s">
        <v>68</v>
      </c>
      <c r="K45" s="17"/>
      <c r="L45" s="17"/>
      <c r="M45" s="17"/>
      <c r="O45">
        <f>(I45*21)/100</f>
        <v>0</v>
      </c>
      <c r="P45" t="s">
        <v>30</v>
      </c>
    </row>
    <row r="46" spans="1:18" ht="25.5" x14ac:dyDescent="0.2">
      <c r="A46" s="25" t="s">
        <v>69</v>
      </c>
      <c r="E46" s="15" t="s">
        <v>116</v>
      </c>
    </row>
    <row r="47" spans="1:18" ht="38.25" x14ac:dyDescent="0.2">
      <c r="A47" s="26" t="s">
        <v>70</v>
      </c>
      <c r="E47" s="27" t="s">
        <v>118</v>
      </c>
    </row>
    <row r="48" spans="1:18" x14ac:dyDescent="0.2">
      <c r="A48" t="s">
        <v>71</v>
      </c>
      <c r="E48" s="15" t="s">
        <v>65</v>
      </c>
    </row>
    <row r="49" spans="1:16" x14ac:dyDescent="0.2">
      <c r="A49" s="17" t="s">
        <v>63</v>
      </c>
      <c r="B49" s="21" t="s">
        <v>49</v>
      </c>
      <c r="C49" s="21" t="s">
        <v>119</v>
      </c>
      <c r="D49" s="17" t="s">
        <v>65</v>
      </c>
      <c r="E49" s="22" t="s">
        <v>120</v>
      </c>
      <c r="F49" s="8" t="s">
        <v>67</v>
      </c>
      <c r="G49" s="23">
        <v>2</v>
      </c>
      <c r="H49" s="24">
        <v>0</v>
      </c>
      <c r="I49" s="24">
        <f>ROUND(ROUND(H49,2)*ROUND(G49,3),2)</f>
        <v>0</v>
      </c>
      <c r="J49" s="8" t="s">
        <v>68</v>
      </c>
      <c r="K49" s="17"/>
      <c r="L49" s="17"/>
      <c r="M49" s="17"/>
      <c r="O49">
        <f>(I49*21)/100</f>
        <v>0</v>
      </c>
      <c r="P49" t="s">
        <v>30</v>
      </c>
    </row>
    <row r="50" spans="1:16" x14ac:dyDescent="0.2">
      <c r="A50" s="25" t="s">
        <v>69</v>
      </c>
      <c r="E50" s="15" t="s">
        <v>120</v>
      </c>
    </row>
    <row r="51" spans="1:16" x14ac:dyDescent="0.2">
      <c r="A51" s="26" t="s">
        <v>70</v>
      </c>
      <c r="E51" s="27" t="s">
        <v>65</v>
      </c>
    </row>
    <row r="52" spans="1:16" x14ac:dyDescent="0.2">
      <c r="A52" t="s">
        <v>71</v>
      </c>
      <c r="E52" s="15" t="s">
        <v>65</v>
      </c>
    </row>
    <row r="53" spans="1:16" x14ac:dyDescent="0.2">
      <c r="A53" s="17" t="s">
        <v>63</v>
      </c>
      <c r="B53" s="21" t="s">
        <v>51</v>
      </c>
      <c r="C53" s="21" t="s">
        <v>121</v>
      </c>
      <c r="D53" s="17" t="s">
        <v>65</v>
      </c>
      <c r="E53" s="22" t="s">
        <v>122</v>
      </c>
      <c r="F53" s="8" t="s">
        <v>67</v>
      </c>
      <c r="G53" s="23">
        <v>2</v>
      </c>
      <c r="H53" s="24">
        <v>0</v>
      </c>
      <c r="I53" s="24">
        <f>ROUND(ROUND(H53,2)*ROUND(G53,3),2)</f>
        <v>0</v>
      </c>
      <c r="J53" s="8" t="s">
        <v>68</v>
      </c>
      <c r="K53" s="17"/>
      <c r="L53" s="17"/>
      <c r="M53" s="17"/>
      <c r="O53">
        <f>(I53*21)/100</f>
        <v>0</v>
      </c>
      <c r="P53" t="s">
        <v>30</v>
      </c>
    </row>
    <row r="54" spans="1:16" x14ac:dyDescent="0.2">
      <c r="A54" s="25" t="s">
        <v>69</v>
      </c>
      <c r="E54" s="15" t="s">
        <v>122</v>
      </c>
    </row>
    <row r="55" spans="1:16" x14ac:dyDescent="0.2">
      <c r="A55" s="26" t="s">
        <v>70</v>
      </c>
      <c r="E55" s="27" t="s">
        <v>65</v>
      </c>
    </row>
    <row r="56" spans="1:16" x14ac:dyDescent="0.2">
      <c r="A56" t="s">
        <v>71</v>
      </c>
      <c r="E56" s="15" t="s">
        <v>65</v>
      </c>
    </row>
    <row r="57" spans="1:16" x14ac:dyDescent="0.2">
      <c r="A57" s="17" t="s">
        <v>63</v>
      </c>
      <c r="B57" s="21" t="s">
        <v>56</v>
      </c>
      <c r="C57" s="21" t="s">
        <v>123</v>
      </c>
      <c r="D57" s="17" t="s">
        <v>65</v>
      </c>
      <c r="E57" s="22" t="s">
        <v>124</v>
      </c>
      <c r="F57" s="8" t="s">
        <v>67</v>
      </c>
      <c r="G57" s="23">
        <v>3</v>
      </c>
      <c r="H57" s="24">
        <v>0</v>
      </c>
      <c r="I57" s="24">
        <f>ROUND(ROUND(H57,2)*ROUND(G57,3),2)</f>
        <v>0</v>
      </c>
      <c r="J57" s="8" t="s">
        <v>68</v>
      </c>
      <c r="K57" s="17"/>
      <c r="L57" s="17"/>
      <c r="M57" s="17"/>
      <c r="O57">
        <f>(I57*21)/100</f>
        <v>0</v>
      </c>
      <c r="P57" t="s">
        <v>30</v>
      </c>
    </row>
    <row r="58" spans="1:16" x14ac:dyDescent="0.2">
      <c r="A58" s="25" t="s">
        <v>69</v>
      </c>
      <c r="E58" s="15" t="s">
        <v>124</v>
      </c>
    </row>
    <row r="59" spans="1:16" x14ac:dyDescent="0.2">
      <c r="A59" s="26" t="s">
        <v>70</v>
      </c>
      <c r="E59" s="27" t="s">
        <v>65</v>
      </c>
    </row>
    <row r="60" spans="1:16" x14ac:dyDescent="0.2">
      <c r="A60" t="s">
        <v>71</v>
      </c>
      <c r="E60" s="15" t="s">
        <v>65</v>
      </c>
    </row>
    <row r="61" spans="1:16" x14ac:dyDescent="0.2">
      <c r="A61" s="17" t="s">
        <v>63</v>
      </c>
      <c r="B61" s="21" t="s">
        <v>57</v>
      </c>
      <c r="C61" s="21" t="s">
        <v>125</v>
      </c>
      <c r="D61" s="17" t="s">
        <v>65</v>
      </c>
      <c r="E61" s="22" t="s">
        <v>126</v>
      </c>
      <c r="F61" s="8" t="s">
        <v>67</v>
      </c>
      <c r="G61" s="23">
        <v>3</v>
      </c>
      <c r="H61" s="24">
        <v>0</v>
      </c>
      <c r="I61" s="24">
        <f>ROUND(ROUND(H61,2)*ROUND(G61,3),2)</f>
        <v>0</v>
      </c>
      <c r="J61" s="8" t="s">
        <v>68</v>
      </c>
      <c r="K61" s="17"/>
      <c r="L61" s="17"/>
      <c r="M61" s="17"/>
      <c r="O61">
        <f>(I61*21)/100</f>
        <v>0</v>
      </c>
      <c r="P61" t="s">
        <v>30</v>
      </c>
    </row>
    <row r="62" spans="1:16" x14ac:dyDescent="0.2">
      <c r="A62" s="25" t="s">
        <v>69</v>
      </c>
      <c r="E62" s="15" t="s">
        <v>126</v>
      </c>
    </row>
    <row r="63" spans="1:16" x14ac:dyDescent="0.2">
      <c r="A63" s="26" t="s">
        <v>70</v>
      </c>
      <c r="E63" s="27" t="s">
        <v>65</v>
      </c>
    </row>
    <row r="64" spans="1:16" x14ac:dyDescent="0.2">
      <c r="A64" t="s">
        <v>71</v>
      </c>
      <c r="E64" s="15" t="s">
        <v>65</v>
      </c>
    </row>
    <row r="65" spans="1:16" x14ac:dyDescent="0.2">
      <c r="A65" s="17" t="s">
        <v>63</v>
      </c>
      <c r="B65" s="21" t="s">
        <v>58</v>
      </c>
      <c r="C65" s="21" t="s">
        <v>127</v>
      </c>
      <c r="D65" s="17" t="s">
        <v>65</v>
      </c>
      <c r="E65" s="22" t="s">
        <v>128</v>
      </c>
      <c r="F65" s="8" t="s">
        <v>67</v>
      </c>
      <c r="G65" s="23">
        <v>2</v>
      </c>
      <c r="H65" s="24">
        <v>0</v>
      </c>
      <c r="I65" s="24">
        <f>ROUND(ROUND(H65,2)*ROUND(G65,3),2)</f>
        <v>0</v>
      </c>
      <c r="J65" s="8" t="s">
        <v>68</v>
      </c>
      <c r="K65" s="17"/>
      <c r="L65" s="17"/>
      <c r="M65" s="17"/>
      <c r="O65">
        <f>(I65*21)/100</f>
        <v>0</v>
      </c>
      <c r="P65" t="s">
        <v>30</v>
      </c>
    </row>
    <row r="66" spans="1:16" x14ac:dyDescent="0.2">
      <c r="A66" s="25" t="s">
        <v>69</v>
      </c>
      <c r="E66" s="15" t="s">
        <v>128</v>
      </c>
    </row>
    <row r="67" spans="1:16" x14ac:dyDescent="0.2">
      <c r="A67" s="26" t="s">
        <v>70</v>
      </c>
      <c r="E67" s="27" t="s">
        <v>65</v>
      </c>
    </row>
    <row r="68" spans="1:16" x14ac:dyDescent="0.2">
      <c r="A68" t="s">
        <v>71</v>
      </c>
      <c r="E68" s="15" t="s">
        <v>65</v>
      </c>
    </row>
    <row r="69" spans="1:16" x14ac:dyDescent="0.2">
      <c r="A69" s="17" t="s">
        <v>63</v>
      </c>
      <c r="B69" s="21" t="s">
        <v>129</v>
      </c>
      <c r="C69" s="21" t="s">
        <v>130</v>
      </c>
      <c r="D69" s="17" t="s">
        <v>65</v>
      </c>
      <c r="E69" s="22" t="s">
        <v>131</v>
      </c>
      <c r="F69" s="8" t="s">
        <v>67</v>
      </c>
      <c r="G69" s="23">
        <v>2</v>
      </c>
      <c r="H69" s="24">
        <v>0</v>
      </c>
      <c r="I69" s="24">
        <f>ROUND(ROUND(H69,2)*ROUND(G69,3),2)</f>
        <v>0</v>
      </c>
      <c r="J69" s="8" t="s">
        <v>68</v>
      </c>
      <c r="K69" s="17"/>
      <c r="L69" s="17"/>
      <c r="M69" s="17"/>
      <c r="O69">
        <f>(I69*21)/100</f>
        <v>0</v>
      </c>
      <c r="P69" t="s">
        <v>30</v>
      </c>
    </row>
    <row r="70" spans="1:16" x14ac:dyDescent="0.2">
      <c r="A70" s="25" t="s">
        <v>69</v>
      </c>
      <c r="E70" s="15" t="s">
        <v>131</v>
      </c>
    </row>
    <row r="71" spans="1:16" x14ac:dyDescent="0.2">
      <c r="A71" s="26" t="s">
        <v>70</v>
      </c>
      <c r="E71" s="27" t="s">
        <v>65</v>
      </c>
    </row>
    <row r="72" spans="1:16" x14ac:dyDescent="0.2">
      <c r="A72" t="s">
        <v>71</v>
      </c>
      <c r="E72" s="15" t="s">
        <v>65</v>
      </c>
    </row>
    <row r="73" spans="1:16" x14ac:dyDescent="0.2">
      <c r="A73" s="17" t="s">
        <v>63</v>
      </c>
      <c r="B73" s="21" t="s">
        <v>132</v>
      </c>
      <c r="C73" s="21" t="s">
        <v>133</v>
      </c>
      <c r="D73" s="17" t="s">
        <v>65</v>
      </c>
      <c r="E73" s="22" t="s">
        <v>134</v>
      </c>
      <c r="F73" s="8" t="s">
        <v>67</v>
      </c>
      <c r="G73" s="23">
        <v>3</v>
      </c>
      <c r="H73" s="24">
        <v>0</v>
      </c>
      <c r="I73" s="24">
        <f>ROUND(ROUND(H73,2)*ROUND(G73,3),2)</f>
        <v>0</v>
      </c>
      <c r="J73" s="8" t="s">
        <v>68</v>
      </c>
      <c r="K73" s="17"/>
      <c r="L73" s="17"/>
      <c r="M73" s="17"/>
      <c r="O73">
        <f>(I73*21)/100</f>
        <v>0</v>
      </c>
      <c r="P73" t="s">
        <v>30</v>
      </c>
    </row>
    <row r="74" spans="1:16" x14ac:dyDescent="0.2">
      <c r="A74" s="25" t="s">
        <v>69</v>
      </c>
      <c r="E74" s="15" t="s">
        <v>134</v>
      </c>
    </row>
    <row r="75" spans="1:16" x14ac:dyDescent="0.2">
      <c r="A75" s="26" t="s">
        <v>70</v>
      </c>
      <c r="E75" s="27" t="s">
        <v>65</v>
      </c>
    </row>
    <row r="76" spans="1:16" x14ac:dyDescent="0.2">
      <c r="A76" t="s">
        <v>71</v>
      </c>
      <c r="E76" s="15" t="s">
        <v>65</v>
      </c>
    </row>
    <row r="77" spans="1:16" x14ac:dyDescent="0.2">
      <c r="A77" s="17" t="s">
        <v>63</v>
      </c>
      <c r="B77" s="21" t="s">
        <v>135</v>
      </c>
      <c r="C77" s="21" t="s">
        <v>136</v>
      </c>
      <c r="D77" s="17" t="s">
        <v>65</v>
      </c>
      <c r="E77" s="22" t="s">
        <v>137</v>
      </c>
      <c r="F77" s="8" t="s">
        <v>67</v>
      </c>
      <c r="G77" s="23">
        <v>3</v>
      </c>
      <c r="H77" s="24">
        <v>0</v>
      </c>
      <c r="I77" s="24">
        <f>ROUND(ROUND(H77,2)*ROUND(G77,3),2)</f>
        <v>0</v>
      </c>
      <c r="J77" s="8" t="s">
        <v>68</v>
      </c>
      <c r="K77" s="17"/>
      <c r="L77" s="17"/>
      <c r="M77" s="17"/>
      <c r="O77">
        <f>(I77*21)/100</f>
        <v>0</v>
      </c>
      <c r="P77" t="s">
        <v>30</v>
      </c>
    </row>
    <row r="78" spans="1:16" x14ac:dyDescent="0.2">
      <c r="A78" s="25" t="s">
        <v>69</v>
      </c>
      <c r="E78" s="15" t="s">
        <v>137</v>
      </c>
    </row>
    <row r="79" spans="1:16" x14ac:dyDescent="0.2">
      <c r="A79" s="26" t="s">
        <v>70</v>
      </c>
      <c r="E79" s="27" t="s">
        <v>65</v>
      </c>
    </row>
    <row r="80" spans="1:16" x14ac:dyDescent="0.2">
      <c r="A80" t="s">
        <v>71</v>
      </c>
      <c r="E80" s="15" t="s">
        <v>65</v>
      </c>
    </row>
    <row r="81" spans="1:16" x14ac:dyDescent="0.2">
      <c r="A81" s="17" t="s">
        <v>63</v>
      </c>
      <c r="B81" s="21" t="s">
        <v>138</v>
      </c>
      <c r="C81" s="21" t="s">
        <v>139</v>
      </c>
      <c r="D81" s="17" t="s">
        <v>65</v>
      </c>
      <c r="E81" s="22" t="s">
        <v>140</v>
      </c>
      <c r="F81" s="8" t="s">
        <v>67</v>
      </c>
      <c r="G81" s="23">
        <v>1</v>
      </c>
      <c r="H81" s="24">
        <v>0</v>
      </c>
      <c r="I81" s="24">
        <f>ROUND(ROUND(H81,2)*ROUND(G81,3),2)</f>
        <v>0</v>
      </c>
      <c r="J81" s="8" t="s">
        <v>68</v>
      </c>
      <c r="K81" s="17"/>
      <c r="L81" s="17"/>
      <c r="M81" s="17"/>
      <c r="O81">
        <f>(I81*21)/100</f>
        <v>0</v>
      </c>
      <c r="P81" t="s">
        <v>30</v>
      </c>
    </row>
    <row r="82" spans="1:16" x14ac:dyDescent="0.2">
      <c r="A82" s="25" t="s">
        <v>69</v>
      </c>
      <c r="E82" s="15" t="s">
        <v>140</v>
      </c>
    </row>
    <row r="83" spans="1:16" x14ac:dyDescent="0.2">
      <c r="A83" s="26" t="s">
        <v>70</v>
      </c>
      <c r="E83" s="27" t="s">
        <v>65</v>
      </c>
    </row>
    <row r="84" spans="1:16" x14ac:dyDescent="0.2">
      <c r="A84" t="s">
        <v>71</v>
      </c>
      <c r="E84" s="15" t="s">
        <v>65</v>
      </c>
    </row>
    <row r="85" spans="1:16" x14ac:dyDescent="0.2">
      <c r="A85" s="17" t="s">
        <v>63</v>
      </c>
      <c r="B85" s="21" t="s">
        <v>141</v>
      </c>
      <c r="C85" s="21" t="s">
        <v>142</v>
      </c>
      <c r="D85" s="17" t="s">
        <v>65</v>
      </c>
      <c r="E85" s="22" t="s">
        <v>143</v>
      </c>
      <c r="F85" s="8" t="s">
        <v>67</v>
      </c>
      <c r="G85" s="23">
        <v>1</v>
      </c>
      <c r="H85" s="24">
        <v>0</v>
      </c>
      <c r="I85" s="24">
        <f>ROUND(ROUND(H85,2)*ROUND(G85,3),2)</f>
        <v>0</v>
      </c>
      <c r="J85" s="8" t="s">
        <v>68</v>
      </c>
      <c r="K85" s="17"/>
      <c r="L85" s="17"/>
      <c r="M85" s="17"/>
      <c r="O85">
        <f>(I85*21)/100</f>
        <v>0</v>
      </c>
      <c r="P85" t="s">
        <v>30</v>
      </c>
    </row>
    <row r="86" spans="1:16" x14ac:dyDescent="0.2">
      <c r="A86" s="25" t="s">
        <v>69</v>
      </c>
      <c r="E86" s="15" t="s">
        <v>143</v>
      </c>
    </row>
    <row r="87" spans="1:16" x14ac:dyDescent="0.2">
      <c r="A87" s="26" t="s">
        <v>70</v>
      </c>
      <c r="E87" s="27" t="s">
        <v>65</v>
      </c>
    </row>
    <row r="88" spans="1:16" x14ac:dyDescent="0.2">
      <c r="A88" t="s">
        <v>71</v>
      </c>
      <c r="E88" s="15" t="s">
        <v>65</v>
      </c>
    </row>
    <row r="89" spans="1:16" x14ac:dyDescent="0.2">
      <c r="A89" s="17" t="s">
        <v>63</v>
      </c>
      <c r="B89" s="21" t="s">
        <v>144</v>
      </c>
      <c r="C89" s="21" t="s">
        <v>145</v>
      </c>
      <c r="D89" s="17" t="s">
        <v>65</v>
      </c>
      <c r="E89" s="22" t="s">
        <v>146</v>
      </c>
      <c r="F89" s="8" t="s">
        <v>67</v>
      </c>
      <c r="G89" s="23">
        <v>4</v>
      </c>
      <c r="H89" s="24">
        <v>0</v>
      </c>
      <c r="I89" s="24">
        <f>ROUND(ROUND(H89,2)*ROUND(G89,3),2)</f>
        <v>0</v>
      </c>
      <c r="J89" s="8" t="s">
        <v>68</v>
      </c>
      <c r="K89" s="17"/>
      <c r="L89" s="17"/>
      <c r="M89" s="17"/>
      <c r="O89">
        <f>(I89*21)/100</f>
        <v>0</v>
      </c>
      <c r="P89" t="s">
        <v>30</v>
      </c>
    </row>
    <row r="90" spans="1:16" x14ac:dyDescent="0.2">
      <c r="A90" s="25" t="s">
        <v>69</v>
      </c>
      <c r="E90" s="15" t="s">
        <v>146</v>
      </c>
    </row>
    <row r="91" spans="1:16" x14ac:dyDescent="0.2">
      <c r="A91" s="26" t="s">
        <v>70</v>
      </c>
      <c r="E91" s="27" t="s">
        <v>65</v>
      </c>
    </row>
    <row r="92" spans="1:16" x14ac:dyDescent="0.2">
      <c r="A92" t="s">
        <v>71</v>
      </c>
      <c r="E92" s="15" t="s">
        <v>65</v>
      </c>
    </row>
    <row r="93" spans="1:16" x14ac:dyDescent="0.2">
      <c r="A93" s="17" t="s">
        <v>63</v>
      </c>
      <c r="B93" s="21" t="s">
        <v>147</v>
      </c>
      <c r="C93" s="21" t="s">
        <v>148</v>
      </c>
      <c r="D93" s="17" t="s">
        <v>65</v>
      </c>
      <c r="E93" s="22" t="s">
        <v>149</v>
      </c>
      <c r="F93" s="8" t="s">
        <v>67</v>
      </c>
      <c r="G93" s="23">
        <v>4</v>
      </c>
      <c r="H93" s="24">
        <v>0</v>
      </c>
      <c r="I93" s="24">
        <f>ROUND(ROUND(H93,2)*ROUND(G93,3),2)</f>
        <v>0</v>
      </c>
      <c r="J93" s="8" t="s">
        <v>68</v>
      </c>
      <c r="K93" s="17"/>
      <c r="L93" s="17"/>
      <c r="M93" s="17"/>
      <c r="O93">
        <f>(I93*21)/100</f>
        <v>0</v>
      </c>
      <c r="P93" t="s">
        <v>30</v>
      </c>
    </row>
    <row r="94" spans="1:16" x14ac:dyDescent="0.2">
      <c r="A94" s="25" t="s">
        <v>69</v>
      </c>
      <c r="E94" s="15" t="s">
        <v>149</v>
      </c>
    </row>
    <row r="95" spans="1:16" x14ac:dyDescent="0.2">
      <c r="A95" s="26" t="s">
        <v>70</v>
      </c>
      <c r="E95" s="27" t="s">
        <v>65</v>
      </c>
    </row>
    <row r="96" spans="1:16" x14ac:dyDescent="0.2">
      <c r="A96" t="s">
        <v>71</v>
      </c>
      <c r="E96" s="15" t="s">
        <v>65</v>
      </c>
    </row>
    <row r="97" spans="1:16" x14ac:dyDescent="0.2">
      <c r="A97" s="17" t="s">
        <v>63</v>
      </c>
      <c r="B97" s="21" t="s">
        <v>150</v>
      </c>
      <c r="C97" s="21" t="s">
        <v>151</v>
      </c>
      <c r="D97" s="17" t="s">
        <v>65</v>
      </c>
      <c r="E97" s="22" t="s">
        <v>152</v>
      </c>
      <c r="F97" s="8" t="s">
        <v>67</v>
      </c>
      <c r="G97" s="23">
        <v>2</v>
      </c>
      <c r="H97" s="24">
        <v>0</v>
      </c>
      <c r="I97" s="24">
        <f>ROUND(ROUND(H97,2)*ROUND(G97,3),2)</f>
        <v>0</v>
      </c>
      <c r="J97" s="8" t="s">
        <v>68</v>
      </c>
      <c r="K97" s="17"/>
      <c r="L97" s="17"/>
      <c r="M97" s="17"/>
      <c r="O97">
        <f>(I97*21)/100</f>
        <v>0</v>
      </c>
      <c r="P97" t="s">
        <v>30</v>
      </c>
    </row>
    <row r="98" spans="1:16" x14ac:dyDescent="0.2">
      <c r="A98" s="25" t="s">
        <v>69</v>
      </c>
      <c r="E98" s="15" t="s">
        <v>152</v>
      </c>
    </row>
    <row r="99" spans="1:16" x14ac:dyDescent="0.2">
      <c r="A99" s="26" t="s">
        <v>70</v>
      </c>
      <c r="E99" s="27" t="s">
        <v>65</v>
      </c>
    </row>
    <row r="100" spans="1:16" x14ac:dyDescent="0.2">
      <c r="A100" t="s">
        <v>71</v>
      </c>
      <c r="E100" s="15" t="s">
        <v>65</v>
      </c>
    </row>
    <row r="101" spans="1:16" ht="25.5" x14ac:dyDescent="0.2">
      <c r="A101" s="17" t="s">
        <v>63</v>
      </c>
      <c r="B101" s="21" t="s">
        <v>153</v>
      </c>
      <c r="C101" s="21" t="s">
        <v>154</v>
      </c>
      <c r="D101" s="17" t="s">
        <v>65</v>
      </c>
      <c r="E101" s="22" t="s">
        <v>155</v>
      </c>
      <c r="F101" s="8" t="s">
        <v>67</v>
      </c>
      <c r="G101" s="23">
        <v>1</v>
      </c>
      <c r="H101" s="24">
        <v>0</v>
      </c>
      <c r="I101" s="24">
        <f>ROUND(ROUND(H101,2)*ROUND(G101,3),2)</f>
        <v>0</v>
      </c>
      <c r="J101" s="8" t="s">
        <v>68</v>
      </c>
      <c r="K101" s="17"/>
      <c r="L101" s="17"/>
      <c r="M101" s="17"/>
      <c r="O101">
        <f>(I101*21)/100</f>
        <v>0</v>
      </c>
      <c r="P101" t="s">
        <v>30</v>
      </c>
    </row>
    <row r="102" spans="1:16" ht="25.5" x14ac:dyDescent="0.2">
      <c r="A102" s="25" t="s">
        <v>69</v>
      </c>
      <c r="E102" s="15" t="s">
        <v>155</v>
      </c>
    </row>
    <row r="103" spans="1:16" x14ac:dyDescent="0.2">
      <c r="A103" s="26" t="s">
        <v>70</v>
      </c>
      <c r="E103" s="27" t="s">
        <v>65</v>
      </c>
    </row>
    <row r="104" spans="1:16" x14ac:dyDescent="0.2">
      <c r="A104" t="s">
        <v>71</v>
      </c>
      <c r="E104" s="15" t="s">
        <v>65</v>
      </c>
    </row>
    <row r="105" spans="1:16" x14ac:dyDescent="0.2">
      <c r="A105" s="17" t="s">
        <v>63</v>
      </c>
      <c r="B105" s="21" t="s">
        <v>156</v>
      </c>
      <c r="C105" s="21" t="s">
        <v>157</v>
      </c>
      <c r="D105" s="17" t="s">
        <v>65</v>
      </c>
      <c r="E105" s="22" t="s">
        <v>158</v>
      </c>
      <c r="F105" s="8" t="s">
        <v>67</v>
      </c>
      <c r="G105" s="23">
        <v>1</v>
      </c>
      <c r="H105" s="24">
        <v>0</v>
      </c>
      <c r="I105" s="24">
        <f>ROUND(ROUND(H105,2)*ROUND(G105,3),2)</f>
        <v>0</v>
      </c>
      <c r="J105" s="8" t="s">
        <v>68</v>
      </c>
      <c r="K105" s="17"/>
      <c r="L105" s="17"/>
      <c r="M105" s="17"/>
      <c r="O105">
        <f>(I105*21)/100</f>
        <v>0</v>
      </c>
      <c r="P105" t="s">
        <v>30</v>
      </c>
    </row>
    <row r="106" spans="1:16" x14ac:dyDescent="0.2">
      <c r="A106" s="25" t="s">
        <v>69</v>
      </c>
      <c r="E106" s="15" t="s">
        <v>158</v>
      </c>
    </row>
    <row r="107" spans="1:16" x14ac:dyDescent="0.2">
      <c r="A107" s="26" t="s">
        <v>70</v>
      </c>
      <c r="E107" s="27" t="s">
        <v>65</v>
      </c>
    </row>
    <row r="108" spans="1:16" x14ac:dyDescent="0.2">
      <c r="A108" t="s">
        <v>71</v>
      </c>
      <c r="E108" s="15" t="s">
        <v>65</v>
      </c>
    </row>
    <row r="109" spans="1:16" x14ac:dyDescent="0.2">
      <c r="A109" s="17" t="s">
        <v>63</v>
      </c>
      <c r="B109" s="21" t="s">
        <v>159</v>
      </c>
      <c r="C109" s="21" t="s">
        <v>160</v>
      </c>
      <c r="D109" s="17" t="s">
        <v>65</v>
      </c>
      <c r="E109" s="22" t="s">
        <v>161</v>
      </c>
      <c r="F109" s="8" t="s">
        <v>67</v>
      </c>
      <c r="G109" s="23">
        <v>3</v>
      </c>
      <c r="H109" s="24">
        <v>0</v>
      </c>
      <c r="I109" s="24">
        <f>ROUND(ROUND(H109,2)*ROUND(G109,3),2)</f>
        <v>0</v>
      </c>
      <c r="J109" s="8" t="s">
        <v>68</v>
      </c>
      <c r="K109" s="17"/>
      <c r="L109" s="17"/>
      <c r="M109" s="17"/>
      <c r="O109">
        <f>(I109*21)/100</f>
        <v>0</v>
      </c>
      <c r="P109" t="s">
        <v>30</v>
      </c>
    </row>
    <row r="110" spans="1:16" x14ac:dyDescent="0.2">
      <c r="A110" s="25" t="s">
        <v>69</v>
      </c>
      <c r="E110" s="15" t="s">
        <v>161</v>
      </c>
    </row>
    <row r="111" spans="1:16" x14ac:dyDescent="0.2">
      <c r="A111" s="26" t="s">
        <v>70</v>
      </c>
      <c r="E111" s="27" t="s">
        <v>65</v>
      </c>
    </row>
    <row r="112" spans="1:16" x14ac:dyDescent="0.2">
      <c r="A112" t="s">
        <v>71</v>
      </c>
      <c r="E112" s="15" t="s">
        <v>65</v>
      </c>
    </row>
    <row r="113" spans="1:16" x14ac:dyDescent="0.2">
      <c r="A113" s="17" t="s">
        <v>63</v>
      </c>
      <c r="B113" s="21" t="s">
        <v>162</v>
      </c>
      <c r="C113" s="21" t="s">
        <v>163</v>
      </c>
      <c r="D113" s="17" t="s">
        <v>65</v>
      </c>
      <c r="E113" s="22" t="s">
        <v>164</v>
      </c>
      <c r="F113" s="8" t="s">
        <v>67</v>
      </c>
      <c r="G113" s="23">
        <v>3</v>
      </c>
      <c r="H113" s="24">
        <v>0</v>
      </c>
      <c r="I113" s="24">
        <f>ROUND(ROUND(H113,2)*ROUND(G113,3),2)</f>
        <v>0</v>
      </c>
      <c r="J113" s="8" t="s">
        <v>68</v>
      </c>
      <c r="K113" s="17"/>
      <c r="L113" s="17"/>
      <c r="M113" s="17"/>
      <c r="O113">
        <f>(I113*21)/100</f>
        <v>0</v>
      </c>
      <c r="P113" t="s">
        <v>30</v>
      </c>
    </row>
    <row r="114" spans="1:16" x14ac:dyDescent="0.2">
      <c r="A114" s="25" t="s">
        <v>69</v>
      </c>
      <c r="E114" s="15" t="s">
        <v>164</v>
      </c>
    </row>
    <row r="115" spans="1:16" x14ac:dyDescent="0.2">
      <c r="A115" s="26" t="s">
        <v>70</v>
      </c>
      <c r="E115" s="27" t="s">
        <v>65</v>
      </c>
    </row>
    <row r="116" spans="1:16" x14ac:dyDescent="0.2">
      <c r="A116" t="s">
        <v>71</v>
      </c>
      <c r="E116" s="15" t="s">
        <v>65</v>
      </c>
    </row>
    <row r="117" spans="1:16" x14ac:dyDescent="0.2">
      <c r="A117" s="17" t="s">
        <v>63</v>
      </c>
      <c r="B117" s="21" t="s">
        <v>165</v>
      </c>
      <c r="C117" s="21" t="s">
        <v>166</v>
      </c>
      <c r="D117" s="17" t="s">
        <v>65</v>
      </c>
      <c r="E117" s="22" t="s">
        <v>167</v>
      </c>
      <c r="F117" s="8" t="s">
        <v>67</v>
      </c>
      <c r="G117" s="23">
        <v>3</v>
      </c>
      <c r="H117" s="24">
        <v>0</v>
      </c>
      <c r="I117" s="24">
        <f>ROUND(ROUND(H117,2)*ROUND(G117,3),2)</f>
        <v>0</v>
      </c>
      <c r="J117" s="8" t="s">
        <v>68</v>
      </c>
      <c r="K117" s="17"/>
      <c r="L117" s="17"/>
      <c r="M117" s="17"/>
      <c r="O117">
        <f>(I117*21)/100</f>
        <v>0</v>
      </c>
      <c r="P117" t="s">
        <v>30</v>
      </c>
    </row>
    <row r="118" spans="1:16" x14ac:dyDescent="0.2">
      <c r="A118" s="25" t="s">
        <v>69</v>
      </c>
      <c r="E118" s="15" t="s">
        <v>167</v>
      </c>
    </row>
    <row r="119" spans="1:16" x14ac:dyDescent="0.2">
      <c r="A119" s="26" t="s">
        <v>70</v>
      </c>
      <c r="E119" s="27" t="s">
        <v>65</v>
      </c>
    </row>
    <row r="120" spans="1:16" x14ac:dyDescent="0.2">
      <c r="A120" t="s">
        <v>71</v>
      </c>
      <c r="E120" s="15" t="s">
        <v>65</v>
      </c>
    </row>
    <row r="121" spans="1:16" x14ac:dyDescent="0.2">
      <c r="A121" s="17" t="s">
        <v>63</v>
      </c>
      <c r="B121" s="21" t="s">
        <v>168</v>
      </c>
      <c r="C121" s="21" t="s">
        <v>169</v>
      </c>
      <c r="D121" s="17" t="s">
        <v>65</v>
      </c>
      <c r="E121" s="22" t="s">
        <v>170</v>
      </c>
      <c r="F121" s="8" t="s">
        <v>67</v>
      </c>
      <c r="G121" s="23">
        <v>3</v>
      </c>
      <c r="H121" s="24">
        <v>0</v>
      </c>
      <c r="I121" s="24">
        <f>ROUND(ROUND(H121,2)*ROUND(G121,3),2)</f>
        <v>0</v>
      </c>
      <c r="J121" s="8" t="s">
        <v>68</v>
      </c>
      <c r="K121" s="17"/>
      <c r="L121" s="17"/>
      <c r="M121" s="17"/>
      <c r="O121">
        <f>(I121*21)/100</f>
        <v>0</v>
      </c>
      <c r="P121" t="s">
        <v>30</v>
      </c>
    </row>
    <row r="122" spans="1:16" x14ac:dyDescent="0.2">
      <c r="A122" s="25" t="s">
        <v>69</v>
      </c>
      <c r="E122" s="15" t="s">
        <v>170</v>
      </c>
    </row>
    <row r="123" spans="1:16" x14ac:dyDescent="0.2">
      <c r="A123" s="26" t="s">
        <v>70</v>
      </c>
      <c r="E123" s="27" t="s">
        <v>65</v>
      </c>
    </row>
    <row r="124" spans="1:16" x14ac:dyDescent="0.2">
      <c r="A124" t="s">
        <v>71</v>
      </c>
      <c r="E124" s="15" t="s">
        <v>65</v>
      </c>
    </row>
    <row r="125" spans="1:16" x14ac:dyDescent="0.2">
      <c r="A125" s="17" t="s">
        <v>63</v>
      </c>
      <c r="B125" s="21" t="s">
        <v>171</v>
      </c>
      <c r="C125" s="21" t="s">
        <v>172</v>
      </c>
      <c r="D125" s="17" t="s">
        <v>65</v>
      </c>
      <c r="E125" s="22" t="s">
        <v>173</v>
      </c>
      <c r="F125" s="8" t="s">
        <v>67</v>
      </c>
      <c r="G125" s="23">
        <v>3</v>
      </c>
      <c r="H125" s="24">
        <v>0</v>
      </c>
      <c r="I125" s="24">
        <f>ROUND(ROUND(H125,2)*ROUND(G125,3),2)</f>
        <v>0</v>
      </c>
      <c r="J125" s="8" t="s">
        <v>68</v>
      </c>
      <c r="K125" s="17"/>
      <c r="L125" s="17"/>
      <c r="M125" s="17"/>
      <c r="O125">
        <f>(I125*21)/100</f>
        <v>0</v>
      </c>
      <c r="P125" t="s">
        <v>30</v>
      </c>
    </row>
    <row r="126" spans="1:16" x14ac:dyDescent="0.2">
      <c r="A126" s="25" t="s">
        <v>69</v>
      </c>
      <c r="E126" s="15" t="s">
        <v>173</v>
      </c>
    </row>
    <row r="127" spans="1:16" x14ac:dyDescent="0.2">
      <c r="A127" s="26" t="s">
        <v>70</v>
      </c>
      <c r="E127" s="27" t="s">
        <v>65</v>
      </c>
    </row>
    <row r="128" spans="1:16" x14ac:dyDescent="0.2">
      <c r="A128" t="s">
        <v>71</v>
      </c>
      <c r="E128" s="15" t="s">
        <v>65</v>
      </c>
    </row>
    <row r="129" spans="1:16" x14ac:dyDescent="0.2">
      <c r="A129" s="17" t="s">
        <v>63</v>
      </c>
      <c r="B129" s="21" t="s">
        <v>174</v>
      </c>
      <c r="C129" s="21" t="s">
        <v>175</v>
      </c>
      <c r="D129" s="17" t="s">
        <v>65</v>
      </c>
      <c r="E129" s="22" t="s">
        <v>176</v>
      </c>
      <c r="F129" s="8" t="s">
        <v>67</v>
      </c>
      <c r="G129" s="23">
        <v>3</v>
      </c>
      <c r="H129" s="24">
        <v>0</v>
      </c>
      <c r="I129" s="24">
        <f>ROUND(ROUND(H129,2)*ROUND(G129,3),2)</f>
        <v>0</v>
      </c>
      <c r="J129" s="8" t="s">
        <v>68</v>
      </c>
      <c r="K129" s="17"/>
      <c r="L129" s="17"/>
      <c r="M129" s="17"/>
      <c r="O129">
        <f>(I129*21)/100</f>
        <v>0</v>
      </c>
      <c r="P129" t="s">
        <v>30</v>
      </c>
    </row>
    <row r="130" spans="1:16" x14ac:dyDescent="0.2">
      <c r="A130" s="25" t="s">
        <v>69</v>
      </c>
      <c r="E130" s="15" t="s">
        <v>176</v>
      </c>
    </row>
    <row r="131" spans="1:16" x14ac:dyDescent="0.2">
      <c r="A131" s="26" t="s">
        <v>70</v>
      </c>
      <c r="E131" s="27" t="s">
        <v>65</v>
      </c>
    </row>
    <row r="132" spans="1:16" x14ac:dyDescent="0.2">
      <c r="A132" t="s">
        <v>71</v>
      </c>
      <c r="E132" s="15" t="s">
        <v>65</v>
      </c>
    </row>
    <row r="133" spans="1:16" x14ac:dyDescent="0.2">
      <c r="A133" s="17" t="s">
        <v>63</v>
      </c>
      <c r="B133" s="21" t="s">
        <v>177</v>
      </c>
      <c r="C133" s="21" t="s">
        <v>178</v>
      </c>
      <c r="D133" s="17" t="s">
        <v>65</v>
      </c>
      <c r="E133" s="22" t="s">
        <v>179</v>
      </c>
      <c r="F133" s="8" t="s">
        <v>180</v>
      </c>
      <c r="G133" s="23">
        <v>1</v>
      </c>
      <c r="H133" s="24">
        <v>0</v>
      </c>
      <c r="I133" s="24">
        <f>ROUND(ROUND(H133,2)*ROUND(G133,3),2)</f>
        <v>0</v>
      </c>
      <c r="J133" s="8" t="s">
        <v>68</v>
      </c>
      <c r="K133" s="17"/>
      <c r="L133" s="17"/>
      <c r="M133" s="17"/>
      <c r="O133">
        <f>(I133*21)/100</f>
        <v>0</v>
      </c>
      <c r="P133" t="s">
        <v>30</v>
      </c>
    </row>
    <row r="134" spans="1:16" x14ac:dyDescent="0.2">
      <c r="A134" s="25" t="s">
        <v>69</v>
      </c>
      <c r="E134" s="15" t="s">
        <v>179</v>
      </c>
    </row>
    <row r="135" spans="1:16" x14ac:dyDescent="0.2">
      <c r="A135" s="26" t="s">
        <v>70</v>
      </c>
      <c r="E135" s="27" t="s">
        <v>65</v>
      </c>
    </row>
    <row r="136" spans="1:16" x14ac:dyDescent="0.2">
      <c r="A136" t="s">
        <v>71</v>
      </c>
      <c r="E136" s="15" t="s">
        <v>65</v>
      </c>
    </row>
    <row r="137" spans="1:16" x14ac:dyDescent="0.2">
      <c r="A137" s="17" t="s">
        <v>63</v>
      </c>
      <c r="B137" s="21" t="s">
        <v>181</v>
      </c>
      <c r="C137" s="21" t="s">
        <v>182</v>
      </c>
      <c r="D137" s="17" t="s">
        <v>65</v>
      </c>
      <c r="E137" s="22" t="s">
        <v>183</v>
      </c>
      <c r="F137" s="8" t="s">
        <v>180</v>
      </c>
      <c r="G137" s="23">
        <v>1</v>
      </c>
      <c r="H137" s="24">
        <v>0</v>
      </c>
      <c r="I137" s="24">
        <f>ROUND(ROUND(H137,2)*ROUND(G137,3),2)</f>
        <v>0</v>
      </c>
      <c r="J137" s="8" t="s">
        <v>68</v>
      </c>
      <c r="K137" s="17"/>
      <c r="L137" s="17"/>
      <c r="M137" s="17"/>
      <c r="O137">
        <f>(I137*21)/100</f>
        <v>0</v>
      </c>
      <c r="P137" t="s">
        <v>30</v>
      </c>
    </row>
    <row r="138" spans="1:16" x14ac:dyDescent="0.2">
      <c r="A138" s="25" t="s">
        <v>69</v>
      </c>
      <c r="E138" s="15" t="s">
        <v>183</v>
      </c>
    </row>
    <row r="139" spans="1:16" x14ac:dyDescent="0.2">
      <c r="A139" s="26" t="s">
        <v>70</v>
      </c>
      <c r="E139" s="27" t="s">
        <v>65</v>
      </c>
    </row>
    <row r="140" spans="1:16" x14ac:dyDescent="0.2">
      <c r="A140" t="s">
        <v>71</v>
      </c>
      <c r="E140" s="15" t="s">
        <v>65</v>
      </c>
    </row>
    <row r="141" spans="1:16" ht="25.5" x14ac:dyDescent="0.2">
      <c r="A141" s="17" t="s">
        <v>63</v>
      </c>
      <c r="B141" s="21" t="s">
        <v>184</v>
      </c>
      <c r="C141" s="21" t="s">
        <v>185</v>
      </c>
      <c r="D141" s="17" t="s">
        <v>65</v>
      </c>
      <c r="E141" s="22" t="s">
        <v>186</v>
      </c>
      <c r="F141" s="8" t="s">
        <v>180</v>
      </c>
      <c r="G141" s="23">
        <v>1</v>
      </c>
      <c r="H141" s="24">
        <v>0</v>
      </c>
      <c r="I141" s="24">
        <f>ROUND(ROUND(H141,2)*ROUND(G141,3),2)</f>
        <v>0</v>
      </c>
      <c r="J141" s="8" t="s">
        <v>68</v>
      </c>
      <c r="K141" s="17"/>
      <c r="L141" s="17"/>
      <c r="M141" s="17"/>
      <c r="O141">
        <f>(I141*21)/100</f>
        <v>0</v>
      </c>
      <c r="P141" t="s">
        <v>30</v>
      </c>
    </row>
    <row r="142" spans="1:16" ht="25.5" x14ac:dyDescent="0.2">
      <c r="A142" s="25" t="s">
        <v>69</v>
      </c>
      <c r="E142" s="15" t="s">
        <v>186</v>
      </c>
    </row>
    <row r="143" spans="1:16" x14ac:dyDescent="0.2">
      <c r="A143" s="26" t="s">
        <v>70</v>
      </c>
      <c r="E143" s="27" t="s">
        <v>65</v>
      </c>
    </row>
    <row r="144" spans="1:16" x14ac:dyDescent="0.2">
      <c r="A144" t="s">
        <v>71</v>
      </c>
      <c r="E144" s="15" t="s">
        <v>65</v>
      </c>
    </row>
    <row r="145" spans="2:16" s="45" customFormat="1" ht="25.5" x14ac:dyDescent="0.2">
      <c r="B145" s="39">
        <v>34</v>
      </c>
      <c r="C145" s="39" t="s">
        <v>1123</v>
      </c>
      <c r="D145" s="40" t="s">
        <v>65</v>
      </c>
      <c r="E145" s="41" t="s">
        <v>1124</v>
      </c>
      <c r="F145" s="42" t="s">
        <v>67</v>
      </c>
      <c r="G145" s="43">
        <v>1</v>
      </c>
      <c r="H145" s="44">
        <v>0</v>
      </c>
      <c r="I145" s="44">
        <f>ROUND(ROUND(H145,2)*ROUND(G145,3),2)</f>
        <v>0</v>
      </c>
      <c r="J145" s="42" t="s">
        <v>68</v>
      </c>
      <c r="K145" s="17"/>
      <c r="L145" s="17"/>
      <c r="M145" s="17"/>
      <c r="N145" s="38"/>
      <c r="O145" s="38">
        <f>(I145*21)/100</f>
        <v>0</v>
      </c>
      <c r="P145" s="38" t="s">
        <v>30</v>
      </c>
    </row>
    <row r="146" spans="2:16" s="45" customFormat="1" ht="25.5" x14ac:dyDescent="0.2">
      <c r="E146" s="41" t="s">
        <v>1124</v>
      </c>
    </row>
    <row r="147" spans="2:16" s="45" customFormat="1" ht="12.75" customHeight="1" x14ac:dyDescent="0.2">
      <c r="E147" s="47" t="s">
        <v>1125</v>
      </c>
    </row>
    <row r="148" spans="2:16" s="45" customFormat="1" ht="12.75" customHeight="1" x14ac:dyDescent="0.2">
      <c r="E148" s="46" t="s">
        <v>65</v>
      </c>
    </row>
    <row r="149" spans="2:16" s="45" customFormat="1" ht="25.5" x14ac:dyDescent="0.2">
      <c r="B149" s="39">
        <v>35</v>
      </c>
      <c r="C149" s="39" t="s">
        <v>1127</v>
      </c>
      <c r="D149" s="40" t="s">
        <v>65</v>
      </c>
      <c r="E149" s="41" t="s">
        <v>1126</v>
      </c>
      <c r="F149" s="42" t="s">
        <v>67</v>
      </c>
      <c r="G149" s="43">
        <v>1</v>
      </c>
      <c r="H149" s="44">
        <v>0</v>
      </c>
      <c r="I149" s="44">
        <f>ROUND(ROUND(H149,2)*ROUND(G149,3),2)</f>
        <v>0</v>
      </c>
      <c r="J149" s="42" t="s">
        <v>68</v>
      </c>
      <c r="K149" s="17"/>
      <c r="L149" s="17"/>
      <c r="M149" s="17"/>
      <c r="N149" s="38"/>
      <c r="O149" s="38">
        <f>(I149*21)/100</f>
        <v>0</v>
      </c>
      <c r="P149" s="38" t="s">
        <v>30</v>
      </c>
    </row>
    <row r="150" spans="2:16" s="45" customFormat="1" ht="25.5" x14ac:dyDescent="0.2">
      <c r="E150" s="41" t="s">
        <v>1126</v>
      </c>
    </row>
    <row r="151" spans="2:16" s="45" customFormat="1" ht="12.75" customHeight="1" x14ac:dyDescent="0.2">
      <c r="E151" s="47" t="s">
        <v>1125</v>
      </c>
    </row>
    <row r="152" spans="2:16" s="45" customFormat="1" ht="12.75" customHeight="1" x14ac:dyDescent="0.2">
      <c r="E152" s="46" t="s">
        <v>65</v>
      </c>
    </row>
    <row r="153" spans="2:16" s="45" customFormat="1" ht="25.5" x14ac:dyDescent="0.2">
      <c r="B153" s="39">
        <v>35</v>
      </c>
      <c r="C153" s="39" t="s">
        <v>1127</v>
      </c>
      <c r="D153" s="40" t="s">
        <v>65</v>
      </c>
      <c r="E153" s="41" t="s">
        <v>1126</v>
      </c>
      <c r="F153" s="42" t="s">
        <v>67</v>
      </c>
      <c r="G153" s="43">
        <v>1</v>
      </c>
      <c r="H153" s="44">
        <v>0</v>
      </c>
      <c r="I153" s="44">
        <f>ROUND(ROUND(H153,2)*ROUND(G153,3),2)</f>
        <v>0</v>
      </c>
      <c r="J153" s="42" t="s">
        <v>68</v>
      </c>
      <c r="K153" s="17"/>
      <c r="L153" s="17"/>
      <c r="M153" s="17"/>
      <c r="N153" s="38"/>
      <c r="O153" s="38">
        <f>(I153*21)/100</f>
        <v>0</v>
      </c>
      <c r="P153" s="38" t="s">
        <v>30</v>
      </c>
    </row>
    <row r="154" spans="2:16" s="45" customFormat="1" ht="25.5" x14ac:dyDescent="0.2">
      <c r="E154" s="41" t="s">
        <v>1126</v>
      </c>
    </row>
    <row r="155" spans="2:16" s="45" customFormat="1" ht="12.75" customHeight="1" x14ac:dyDescent="0.2">
      <c r="E155" s="47" t="s">
        <v>1125</v>
      </c>
    </row>
    <row r="156" spans="2:16" s="45" customFormat="1" ht="12.75" customHeight="1" x14ac:dyDescent="0.2">
      <c r="E156" s="46" t="s">
        <v>65</v>
      </c>
    </row>
    <row r="157" spans="2:16" s="45" customFormat="1" x14ac:dyDescent="0.2">
      <c r="B157" s="66">
        <v>36</v>
      </c>
      <c r="C157" s="66" t="s">
        <v>1128</v>
      </c>
      <c r="D157" s="67" t="s">
        <v>65</v>
      </c>
      <c r="E157" s="68" t="s">
        <v>1129</v>
      </c>
      <c r="F157" s="69" t="s">
        <v>67</v>
      </c>
      <c r="G157" s="70">
        <v>1</v>
      </c>
      <c r="H157" s="71">
        <v>0</v>
      </c>
      <c r="I157" s="71">
        <f>ROUND(ROUND(H157,2)*ROUND(G157,3),2)</f>
        <v>0</v>
      </c>
      <c r="J157" s="69" t="s">
        <v>68</v>
      </c>
      <c r="K157" s="17"/>
      <c r="L157" s="17"/>
      <c r="M157" s="17"/>
      <c r="N157" s="38"/>
      <c r="O157" s="38">
        <f>(I157*21)/100</f>
        <v>0</v>
      </c>
      <c r="P157" s="38" t="s">
        <v>30</v>
      </c>
    </row>
    <row r="158" spans="2:16" s="45" customFormat="1" x14ac:dyDescent="0.2">
      <c r="B158" s="72"/>
      <c r="C158" s="72"/>
      <c r="D158" s="72"/>
      <c r="E158" s="68" t="s">
        <v>1129</v>
      </c>
      <c r="F158" s="72"/>
      <c r="G158" s="72"/>
      <c r="H158" s="72"/>
      <c r="I158" s="72"/>
      <c r="J158" s="72"/>
    </row>
    <row r="159" spans="2:16" s="45" customFormat="1" ht="12.75" customHeight="1" x14ac:dyDescent="0.2">
      <c r="B159" s="72"/>
      <c r="C159" s="72"/>
      <c r="D159" s="72"/>
      <c r="E159" s="73" t="s">
        <v>1125</v>
      </c>
      <c r="F159" s="72"/>
      <c r="G159" s="72"/>
      <c r="H159" s="72"/>
      <c r="I159" s="72"/>
      <c r="J159" s="72"/>
    </row>
    <row r="160" spans="2:16" s="45" customFormat="1" ht="12.75" customHeight="1" x14ac:dyDescent="0.2">
      <c r="B160" s="72"/>
      <c r="C160" s="72"/>
      <c r="D160" s="72"/>
      <c r="E160" s="74" t="s">
        <v>65</v>
      </c>
      <c r="F160" s="72"/>
      <c r="G160" s="72"/>
      <c r="H160" s="72"/>
      <c r="I160" s="72"/>
      <c r="J160" s="72"/>
    </row>
    <row r="161" spans="2:16" s="45" customFormat="1" ht="38.25" x14ac:dyDescent="0.2">
      <c r="B161" s="66">
        <v>37</v>
      </c>
      <c r="C161" s="66" t="s">
        <v>1130</v>
      </c>
      <c r="D161" s="67" t="s">
        <v>65</v>
      </c>
      <c r="E161" s="68" t="s">
        <v>1131</v>
      </c>
      <c r="F161" s="69" t="s">
        <v>67</v>
      </c>
      <c r="G161" s="70">
        <v>1</v>
      </c>
      <c r="H161" s="71">
        <v>0</v>
      </c>
      <c r="I161" s="71">
        <f>ROUND(ROUND(H161,2)*ROUND(G161,3),2)</f>
        <v>0</v>
      </c>
      <c r="J161" s="69" t="s">
        <v>68</v>
      </c>
      <c r="K161" s="17"/>
      <c r="L161" s="17"/>
      <c r="M161" s="17"/>
      <c r="N161" s="38"/>
      <c r="O161" s="38">
        <f>(I161*21)/100</f>
        <v>0</v>
      </c>
      <c r="P161" s="38" t="s">
        <v>30</v>
      </c>
    </row>
    <row r="162" spans="2:16" s="45" customFormat="1" ht="38.25" x14ac:dyDescent="0.2">
      <c r="B162" s="72"/>
      <c r="C162" s="72"/>
      <c r="D162" s="72"/>
      <c r="E162" s="68" t="s">
        <v>1131</v>
      </c>
      <c r="F162" s="72"/>
      <c r="G162" s="72"/>
      <c r="H162" s="72"/>
      <c r="I162" s="72"/>
      <c r="J162" s="72"/>
    </row>
    <row r="163" spans="2:16" s="45" customFormat="1" ht="12.75" customHeight="1" x14ac:dyDescent="0.2">
      <c r="B163" s="72"/>
      <c r="C163" s="72"/>
      <c r="D163" s="72"/>
      <c r="E163" s="73" t="s">
        <v>1125</v>
      </c>
      <c r="F163" s="72"/>
      <c r="G163" s="72"/>
      <c r="H163" s="72"/>
      <c r="I163" s="72"/>
      <c r="J163" s="72"/>
    </row>
    <row r="164" spans="2:16" s="45" customFormat="1" ht="12.75" customHeight="1" x14ac:dyDescent="0.2">
      <c r="B164" s="72"/>
      <c r="C164" s="72"/>
      <c r="D164" s="72"/>
      <c r="E164" s="74" t="s">
        <v>65</v>
      </c>
      <c r="F164" s="72"/>
      <c r="G164" s="72"/>
      <c r="H164" s="72"/>
      <c r="I164" s="72"/>
      <c r="J164" s="72"/>
    </row>
    <row r="165" spans="2:16" s="45" customFormat="1" x14ac:dyDescent="0.2">
      <c r="B165" s="66">
        <v>38</v>
      </c>
      <c r="C165" s="66" t="s">
        <v>1132</v>
      </c>
      <c r="D165" s="67" t="s">
        <v>65</v>
      </c>
      <c r="E165" s="68" t="s">
        <v>1133</v>
      </c>
      <c r="F165" s="69" t="s">
        <v>67</v>
      </c>
      <c r="G165" s="70">
        <v>1</v>
      </c>
      <c r="H165" s="71">
        <v>0</v>
      </c>
      <c r="I165" s="71">
        <f>ROUND(ROUND(H165,2)*ROUND(G165,3),2)</f>
        <v>0</v>
      </c>
      <c r="J165" s="69" t="s">
        <v>68</v>
      </c>
      <c r="K165" s="17"/>
      <c r="L165" s="17"/>
      <c r="M165" s="17"/>
      <c r="N165" s="38"/>
      <c r="O165" s="38">
        <f>(I165*21)/100</f>
        <v>0</v>
      </c>
      <c r="P165" s="38" t="s">
        <v>30</v>
      </c>
    </row>
    <row r="166" spans="2:16" s="45" customFormat="1" x14ac:dyDescent="0.2">
      <c r="B166" s="72"/>
      <c r="C166" s="72"/>
      <c r="D166" s="72"/>
      <c r="E166" s="68" t="s">
        <v>1133</v>
      </c>
      <c r="F166" s="72"/>
      <c r="G166" s="72"/>
      <c r="H166" s="72"/>
      <c r="I166" s="72"/>
      <c r="J166" s="72"/>
    </row>
    <row r="167" spans="2:16" s="45" customFormat="1" ht="12.75" customHeight="1" x14ac:dyDescent="0.2">
      <c r="B167" s="72"/>
      <c r="C167" s="72"/>
      <c r="D167" s="72"/>
      <c r="E167" s="73" t="s">
        <v>1125</v>
      </c>
      <c r="F167" s="72"/>
      <c r="G167" s="72"/>
      <c r="H167" s="72"/>
      <c r="I167" s="72"/>
      <c r="J167" s="72"/>
    </row>
    <row r="168" spans="2:16" s="45" customFormat="1" ht="12.75" customHeight="1" x14ac:dyDescent="0.2">
      <c r="B168" s="72"/>
      <c r="C168" s="72"/>
      <c r="D168" s="72"/>
      <c r="E168" s="74" t="s">
        <v>65</v>
      </c>
      <c r="F168" s="72"/>
      <c r="G168" s="72"/>
      <c r="H168" s="72"/>
      <c r="I168" s="72"/>
      <c r="J168" s="72"/>
    </row>
    <row r="169" spans="2:16" s="45" customFormat="1" x14ac:dyDescent="0.2">
      <c r="B169" s="66">
        <v>39</v>
      </c>
      <c r="C169" s="66" t="s">
        <v>1134</v>
      </c>
      <c r="D169" s="67" t="s">
        <v>65</v>
      </c>
      <c r="E169" s="68" t="s">
        <v>1135</v>
      </c>
      <c r="F169" s="69" t="s">
        <v>67</v>
      </c>
      <c r="G169" s="70">
        <v>1</v>
      </c>
      <c r="H169" s="71">
        <v>0</v>
      </c>
      <c r="I169" s="71">
        <f>ROUND(ROUND(H169,2)*ROUND(G169,3),2)</f>
        <v>0</v>
      </c>
      <c r="J169" s="69" t="s">
        <v>68</v>
      </c>
      <c r="K169" s="17"/>
      <c r="L169" s="17"/>
      <c r="M169" s="17"/>
      <c r="N169" s="38"/>
      <c r="O169" s="38">
        <f>(I169*21)/100</f>
        <v>0</v>
      </c>
      <c r="P169" s="38" t="s">
        <v>30</v>
      </c>
    </row>
    <row r="170" spans="2:16" s="45" customFormat="1" x14ac:dyDescent="0.2">
      <c r="B170" s="72"/>
      <c r="C170" s="72"/>
      <c r="D170" s="72"/>
      <c r="E170" s="68" t="s">
        <v>1135</v>
      </c>
      <c r="F170" s="72"/>
      <c r="G170" s="72"/>
      <c r="H170" s="72"/>
      <c r="I170" s="72"/>
      <c r="J170" s="72"/>
    </row>
    <row r="171" spans="2:16" s="45" customFormat="1" ht="12.75" customHeight="1" x14ac:dyDescent="0.2">
      <c r="B171" s="72"/>
      <c r="C171" s="72"/>
      <c r="D171" s="72"/>
      <c r="E171" s="73" t="s">
        <v>1125</v>
      </c>
      <c r="F171" s="72"/>
      <c r="G171" s="72"/>
      <c r="H171" s="72"/>
      <c r="I171" s="72"/>
      <c r="J171" s="72"/>
    </row>
    <row r="172" spans="2:16" s="45" customFormat="1" ht="12.75" customHeight="1" x14ac:dyDescent="0.2">
      <c r="B172" s="72"/>
      <c r="C172" s="72"/>
      <c r="D172" s="72"/>
      <c r="E172" s="74" t="s">
        <v>65</v>
      </c>
      <c r="F172" s="72"/>
      <c r="G172" s="72"/>
      <c r="H172" s="72"/>
      <c r="I172" s="72"/>
      <c r="J172" s="72"/>
    </row>
    <row r="173" spans="2:16" s="45" customFormat="1" x14ac:dyDescent="0.2">
      <c r="B173" s="66">
        <v>40</v>
      </c>
      <c r="C173" s="66" t="s">
        <v>1136</v>
      </c>
      <c r="D173" s="67" t="s">
        <v>65</v>
      </c>
      <c r="E173" s="68" t="s">
        <v>1137</v>
      </c>
      <c r="F173" s="69" t="s">
        <v>67</v>
      </c>
      <c r="G173" s="70">
        <v>1</v>
      </c>
      <c r="H173" s="71">
        <v>0</v>
      </c>
      <c r="I173" s="71">
        <f>ROUND(ROUND(H173,2)*ROUND(G173,3),2)</f>
        <v>0</v>
      </c>
      <c r="J173" s="69" t="s">
        <v>68</v>
      </c>
      <c r="K173" s="17"/>
      <c r="L173" s="17"/>
      <c r="M173" s="17"/>
      <c r="N173" s="38"/>
      <c r="O173" s="38">
        <f>(I173*21)/100</f>
        <v>0</v>
      </c>
      <c r="P173" s="38" t="s">
        <v>30</v>
      </c>
    </row>
    <row r="174" spans="2:16" s="45" customFormat="1" x14ac:dyDescent="0.2">
      <c r="B174" s="72"/>
      <c r="C174" s="72"/>
      <c r="D174" s="72"/>
      <c r="E174" s="68" t="s">
        <v>1137</v>
      </c>
      <c r="F174" s="72"/>
      <c r="G174" s="72"/>
      <c r="H174" s="72"/>
      <c r="I174" s="72"/>
      <c r="J174" s="72"/>
    </row>
    <row r="175" spans="2:16" s="45" customFormat="1" ht="12.75" customHeight="1" x14ac:dyDescent="0.2">
      <c r="B175" s="72"/>
      <c r="C175" s="72"/>
      <c r="D175" s="72"/>
      <c r="E175" s="73" t="s">
        <v>1125</v>
      </c>
      <c r="F175" s="72"/>
      <c r="G175" s="72"/>
      <c r="H175" s="72"/>
      <c r="I175" s="72"/>
      <c r="J175" s="72"/>
    </row>
    <row r="176" spans="2:16" s="45" customFormat="1" ht="12.75" customHeight="1" x14ac:dyDescent="0.2">
      <c r="B176" s="72"/>
      <c r="C176" s="72"/>
      <c r="D176" s="72"/>
      <c r="E176" s="74" t="s">
        <v>65</v>
      </c>
      <c r="F176" s="72"/>
      <c r="G176" s="72"/>
      <c r="H176" s="72"/>
      <c r="I176" s="72"/>
      <c r="J176" s="72"/>
    </row>
    <row r="177" spans="2:16" s="45" customFormat="1" x14ac:dyDescent="0.2">
      <c r="B177" s="66">
        <v>41</v>
      </c>
      <c r="C177" s="66" t="s">
        <v>1138</v>
      </c>
      <c r="D177" s="67" t="s">
        <v>65</v>
      </c>
      <c r="E177" s="68" t="s">
        <v>1139</v>
      </c>
      <c r="F177" s="69" t="s">
        <v>67</v>
      </c>
      <c r="G177" s="70">
        <v>1</v>
      </c>
      <c r="H177" s="71">
        <v>0</v>
      </c>
      <c r="I177" s="71">
        <f>ROUND(ROUND(H177,2)*ROUND(G177,3),2)</f>
        <v>0</v>
      </c>
      <c r="J177" s="69" t="s">
        <v>68</v>
      </c>
      <c r="K177" s="17"/>
      <c r="L177" s="17"/>
      <c r="M177" s="17"/>
      <c r="N177" s="38"/>
      <c r="O177" s="38">
        <f>(I177*21)/100</f>
        <v>0</v>
      </c>
      <c r="P177" s="38" t="s">
        <v>30</v>
      </c>
    </row>
    <row r="178" spans="2:16" s="45" customFormat="1" x14ac:dyDescent="0.2">
      <c r="B178" s="72"/>
      <c r="C178" s="72"/>
      <c r="D178" s="72"/>
      <c r="E178" s="68" t="s">
        <v>1139</v>
      </c>
      <c r="F178" s="72"/>
      <c r="G178" s="72"/>
      <c r="H178" s="72"/>
      <c r="I178" s="72"/>
      <c r="J178" s="72"/>
    </row>
    <row r="179" spans="2:16" s="45" customFormat="1" ht="12.75" customHeight="1" x14ac:dyDescent="0.2">
      <c r="B179" s="72"/>
      <c r="C179" s="72"/>
      <c r="D179" s="72"/>
      <c r="E179" s="73" t="s">
        <v>1125</v>
      </c>
      <c r="F179" s="72"/>
      <c r="G179" s="72"/>
      <c r="H179" s="72"/>
      <c r="I179" s="72"/>
      <c r="J179" s="72"/>
    </row>
    <row r="180" spans="2:16" s="45" customFormat="1" ht="12.75" customHeight="1" x14ac:dyDescent="0.2">
      <c r="B180" s="72"/>
      <c r="C180" s="72"/>
      <c r="D180" s="72"/>
      <c r="E180" s="74" t="s">
        <v>65</v>
      </c>
      <c r="F180" s="72"/>
      <c r="G180" s="72"/>
      <c r="H180" s="72"/>
      <c r="I180" s="72"/>
      <c r="J180" s="72"/>
    </row>
    <row r="181" spans="2:16" s="45" customFormat="1" x14ac:dyDescent="0.2">
      <c r="B181" s="66">
        <v>42</v>
      </c>
      <c r="C181" s="66" t="s">
        <v>1140</v>
      </c>
      <c r="D181" s="67" t="s">
        <v>65</v>
      </c>
      <c r="E181" s="68" t="s">
        <v>1141</v>
      </c>
      <c r="F181" s="69" t="s">
        <v>67</v>
      </c>
      <c r="G181" s="70">
        <v>1</v>
      </c>
      <c r="H181" s="71">
        <v>0</v>
      </c>
      <c r="I181" s="71">
        <f>ROUND(ROUND(H181,2)*ROUND(G181,3),2)</f>
        <v>0</v>
      </c>
      <c r="J181" s="69" t="s">
        <v>68</v>
      </c>
      <c r="K181" s="17"/>
      <c r="L181" s="17"/>
      <c r="M181" s="17"/>
      <c r="N181" s="38"/>
      <c r="O181" s="38">
        <f>(I181*21)/100</f>
        <v>0</v>
      </c>
      <c r="P181" s="38" t="s">
        <v>30</v>
      </c>
    </row>
    <row r="182" spans="2:16" s="45" customFormat="1" x14ac:dyDescent="0.2">
      <c r="B182" s="72"/>
      <c r="C182" s="72"/>
      <c r="D182" s="72"/>
      <c r="E182" s="68" t="s">
        <v>1141</v>
      </c>
      <c r="F182" s="72"/>
      <c r="G182" s="72"/>
      <c r="H182" s="72"/>
      <c r="I182" s="72"/>
      <c r="J182" s="72"/>
    </row>
    <row r="183" spans="2:16" s="45" customFormat="1" ht="12.75" customHeight="1" x14ac:dyDescent="0.2">
      <c r="B183" s="72"/>
      <c r="C183" s="72"/>
      <c r="D183" s="72"/>
      <c r="E183" s="73" t="s">
        <v>1125</v>
      </c>
      <c r="F183" s="72"/>
      <c r="G183" s="72"/>
      <c r="H183" s="72"/>
      <c r="I183" s="72"/>
      <c r="J183" s="72"/>
    </row>
    <row r="184" spans="2:16" s="45" customFormat="1" ht="12.75" customHeight="1" x14ac:dyDescent="0.2">
      <c r="B184" s="72"/>
      <c r="C184" s="72"/>
      <c r="D184" s="72"/>
      <c r="E184" s="74" t="s">
        <v>65</v>
      </c>
      <c r="F184" s="72"/>
      <c r="G184" s="72"/>
      <c r="H184" s="72"/>
      <c r="I184" s="72"/>
      <c r="J184" s="72"/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66"/>
  <sheetViews>
    <sheetView workbookViewId="0">
      <pane ySplit="9" topLeftCell="A252" activePane="bottomLeft" state="frozen"/>
      <selection pane="bottomLeft" activeCell="B263" sqref="A263:XFD26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0+O10+O27+O56+O85+O98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187</v>
      </c>
      <c r="I3" s="24">
        <f>0+I10+I27+I56+I85+I98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85</v>
      </c>
      <c r="D4" s="56"/>
      <c r="E4" s="62" t="s">
        <v>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87</v>
      </c>
      <c r="D5" s="56"/>
      <c r="E5" s="62" t="s">
        <v>88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187</v>
      </c>
      <c r="D6" s="56"/>
      <c r="E6" s="65" t="s">
        <v>188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92</v>
      </c>
      <c r="I10" s="20">
        <f>0+Q10</f>
        <v>0</v>
      </c>
      <c r="O10">
        <f>0+R10</f>
        <v>0</v>
      </c>
      <c r="Q10">
        <f>0+I11+I15+I19+I23</f>
        <v>0</v>
      </c>
      <c r="R10">
        <f>0+O11+O15+O19+O23</f>
        <v>0</v>
      </c>
    </row>
    <row r="11" spans="1:18" ht="25.5" x14ac:dyDescent="0.2">
      <c r="A11" s="17" t="s">
        <v>63</v>
      </c>
      <c r="B11" s="21" t="s">
        <v>36</v>
      </c>
      <c r="C11" s="21" t="s">
        <v>190</v>
      </c>
      <c r="D11" s="17" t="s">
        <v>191</v>
      </c>
      <c r="E11" s="22" t="s">
        <v>192</v>
      </c>
      <c r="F11" s="8" t="s">
        <v>193</v>
      </c>
      <c r="G11" s="23">
        <v>0.02</v>
      </c>
      <c r="H11" s="24">
        <v>0</v>
      </c>
      <c r="I11" s="24">
        <f>ROUND(ROUND(H11,2)*ROUND(G11,3),2)</f>
        <v>0</v>
      </c>
      <c r="J11" s="8" t="s">
        <v>194</v>
      </c>
      <c r="K11" s="17"/>
      <c r="L11" s="17"/>
      <c r="M11" s="17"/>
      <c r="O11">
        <f>(I11*21)/100</f>
        <v>0</v>
      </c>
      <c r="P11" t="s">
        <v>30</v>
      </c>
    </row>
    <row r="12" spans="1:18" ht="38.25" x14ac:dyDescent="0.2">
      <c r="A12" s="25" t="s">
        <v>69</v>
      </c>
      <c r="E12" s="15" t="s">
        <v>195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29</v>
      </c>
      <c r="C15" s="21" t="s">
        <v>93</v>
      </c>
      <c r="D15" s="17" t="s">
        <v>65</v>
      </c>
      <c r="E15" s="22" t="s">
        <v>94</v>
      </c>
      <c r="F15" s="8" t="s">
        <v>95</v>
      </c>
      <c r="G15" s="23">
        <v>1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94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40</v>
      </c>
      <c r="C19" s="21" t="s">
        <v>96</v>
      </c>
      <c r="D19" s="17" t="s">
        <v>65</v>
      </c>
      <c r="E19" s="22" t="s">
        <v>97</v>
      </c>
      <c r="F19" s="8" t="s">
        <v>95</v>
      </c>
      <c r="G19" s="23">
        <v>1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97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x14ac:dyDescent="0.2">
      <c r="A23" s="17" t="s">
        <v>63</v>
      </c>
      <c r="B23" s="21" t="s">
        <v>42</v>
      </c>
      <c r="C23" s="21" t="s">
        <v>98</v>
      </c>
      <c r="D23" s="17" t="s">
        <v>65</v>
      </c>
      <c r="E23" s="22" t="s">
        <v>99</v>
      </c>
      <c r="F23" s="8" t="s">
        <v>78</v>
      </c>
      <c r="G23" s="23">
        <v>48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8" x14ac:dyDescent="0.2">
      <c r="A24" s="25" t="s">
        <v>69</v>
      </c>
      <c r="E24" s="15" t="s">
        <v>99</v>
      </c>
    </row>
    <row r="25" spans="1:18" x14ac:dyDescent="0.2">
      <c r="A25" s="26" t="s">
        <v>70</v>
      </c>
      <c r="E25" s="27" t="s">
        <v>65</v>
      </c>
    </row>
    <row r="26" spans="1:18" x14ac:dyDescent="0.2">
      <c r="A26" t="s">
        <v>71</v>
      </c>
      <c r="E26" s="15" t="s">
        <v>65</v>
      </c>
    </row>
    <row r="27" spans="1:18" ht="12.75" customHeight="1" x14ac:dyDescent="0.2">
      <c r="A27" t="s">
        <v>60</v>
      </c>
      <c r="C27" s="28" t="s">
        <v>36</v>
      </c>
      <c r="E27" s="19" t="s">
        <v>196</v>
      </c>
      <c r="I27" s="29">
        <f>0+Q27</f>
        <v>0</v>
      </c>
      <c r="O27">
        <f>0+R27</f>
        <v>0</v>
      </c>
      <c r="Q27">
        <f>0+I28+I32+I36+I40+I44+I48+I52</f>
        <v>0</v>
      </c>
      <c r="R27">
        <f>0+O28+O32+O36+O40+O44+O48+O52</f>
        <v>0</v>
      </c>
    </row>
    <row r="28" spans="1:18" x14ac:dyDescent="0.2">
      <c r="A28" s="17" t="s">
        <v>63</v>
      </c>
      <c r="B28" s="21" t="s">
        <v>44</v>
      </c>
      <c r="C28" s="21" t="s">
        <v>197</v>
      </c>
      <c r="D28" s="17" t="s">
        <v>65</v>
      </c>
      <c r="E28" s="22" t="s">
        <v>198</v>
      </c>
      <c r="F28" s="8" t="s">
        <v>199</v>
      </c>
      <c r="G28" s="23">
        <v>0.48</v>
      </c>
      <c r="H28" s="24">
        <v>0</v>
      </c>
      <c r="I28" s="24">
        <f>ROUND(ROUND(H28,2)*ROUND(G28,3),2)</f>
        <v>0</v>
      </c>
      <c r="J28" s="8" t="s">
        <v>68</v>
      </c>
      <c r="K28" s="17"/>
      <c r="L28" s="17"/>
      <c r="M28" s="17"/>
      <c r="O28">
        <f>(I28*21)/100</f>
        <v>0</v>
      </c>
      <c r="P28" t="s">
        <v>30</v>
      </c>
    </row>
    <row r="29" spans="1:18" x14ac:dyDescent="0.2">
      <c r="A29" s="25" t="s">
        <v>69</v>
      </c>
      <c r="E29" s="15" t="s">
        <v>198</v>
      </c>
    </row>
    <row r="30" spans="1:18" ht="51" x14ac:dyDescent="0.2">
      <c r="A30" s="26" t="s">
        <v>70</v>
      </c>
      <c r="E30" s="27" t="s">
        <v>200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61</v>
      </c>
      <c r="C32" s="21" t="s">
        <v>201</v>
      </c>
      <c r="D32" s="17" t="s">
        <v>65</v>
      </c>
      <c r="E32" s="22" t="s">
        <v>202</v>
      </c>
      <c r="F32" s="8" t="s">
        <v>199</v>
      </c>
      <c r="G32" s="23">
        <v>1.978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6" x14ac:dyDescent="0.2">
      <c r="A33" s="25" t="s">
        <v>69</v>
      </c>
      <c r="E33" s="15" t="s">
        <v>202</v>
      </c>
    </row>
    <row r="34" spans="1:16" ht="51" x14ac:dyDescent="0.2">
      <c r="A34" s="26" t="s">
        <v>70</v>
      </c>
      <c r="E34" s="27" t="s">
        <v>203</v>
      </c>
    </row>
    <row r="35" spans="1:16" x14ac:dyDescent="0.2">
      <c r="A35" t="s">
        <v>71</v>
      </c>
      <c r="E35" s="15" t="s">
        <v>65</v>
      </c>
    </row>
    <row r="36" spans="1:16" x14ac:dyDescent="0.2">
      <c r="A36" s="17" t="s">
        <v>63</v>
      </c>
      <c r="B36" s="21" t="s">
        <v>112</v>
      </c>
      <c r="C36" s="21" t="s">
        <v>204</v>
      </c>
      <c r="D36" s="17" t="s">
        <v>65</v>
      </c>
      <c r="E36" s="22" t="s">
        <v>205</v>
      </c>
      <c r="F36" s="8" t="s">
        <v>199</v>
      </c>
      <c r="G36" s="23">
        <v>0.28299999999999997</v>
      </c>
      <c r="H36" s="24">
        <v>0</v>
      </c>
      <c r="I36" s="24">
        <f>ROUND(ROUND(H36,2)*ROUND(G36,3),2)</f>
        <v>0</v>
      </c>
      <c r="J36" s="8" t="s">
        <v>68</v>
      </c>
      <c r="K36" s="17"/>
      <c r="L36" s="17"/>
      <c r="M36" s="17"/>
      <c r="O36">
        <f>(I36*21)/100</f>
        <v>0</v>
      </c>
      <c r="P36" t="s">
        <v>30</v>
      </c>
    </row>
    <row r="37" spans="1:16" x14ac:dyDescent="0.2">
      <c r="A37" s="25" t="s">
        <v>69</v>
      </c>
      <c r="E37" s="15" t="s">
        <v>205</v>
      </c>
    </row>
    <row r="38" spans="1:16" ht="51" x14ac:dyDescent="0.2">
      <c r="A38" s="26" t="s">
        <v>70</v>
      </c>
      <c r="E38" s="27" t="s">
        <v>206</v>
      </c>
    </row>
    <row r="39" spans="1:16" x14ac:dyDescent="0.2">
      <c r="A39" t="s">
        <v>71</v>
      </c>
      <c r="E39" s="15" t="s">
        <v>65</v>
      </c>
    </row>
    <row r="40" spans="1:16" x14ac:dyDescent="0.2">
      <c r="A40" s="17" t="s">
        <v>63</v>
      </c>
      <c r="B40" s="21" t="s">
        <v>47</v>
      </c>
      <c r="C40" s="21" t="s">
        <v>207</v>
      </c>
      <c r="D40" s="17" t="s">
        <v>65</v>
      </c>
      <c r="E40" s="22" t="s">
        <v>208</v>
      </c>
      <c r="F40" s="8" t="s">
        <v>199</v>
      </c>
      <c r="G40" s="23">
        <v>1.272</v>
      </c>
      <c r="H40" s="24">
        <v>0</v>
      </c>
      <c r="I40" s="24">
        <f>ROUND(ROUND(H40,2)*ROUND(G40,3),2)</f>
        <v>0</v>
      </c>
      <c r="J40" s="8" t="s">
        <v>68</v>
      </c>
      <c r="K40" s="17"/>
      <c r="L40" s="17"/>
      <c r="M40" s="17"/>
      <c r="O40">
        <f>(I40*21)/100</f>
        <v>0</v>
      </c>
      <c r="P40" t="s">
        <v>30</v>
      </c>
    </row>
    <row r="41" spans="1:16" x14ac:dyDescent="0.2">
      <c r="A41" s="25" t="s">
        <v>69</v>
      </c>
      <c r="E41" s="15" t="s">
        <v>208</v>
      </c>
    </row>
    <row r="42" spans="1:16" ht="89.25" x14ac:dyDescent="0.2">
      <c r="A42" s="26" t="s">
        <v>70</v>
      </c>
      <c r="E42" s="27" t="s">
        <v>209</v>
      </c>
    </row>
    <row r="43" spans="1:16" x14ac:dyDescent="0.2">
      <c r="A43" t="s">
        <v>71</v>
      </c>
      <c r="E43" s="15" t="s">
        <v>65</v>
      </c>
    </row>
    <row r="44" spans="1:16" x14ac:dyDescent="0.2">
      <c r="A44" s="17" t="s">
        <v>63</v>
      </c>
      <c r="B44" s="21" t="s">
        <v>49</v>
      </c>
      <c r="C44" s="21" t="s">
        <v>210</v>
      </c>
      <c r="D44" s="17" t="s">
        <v>65</v>
      </c>
      <c r="E44" s="22" t="s">
        <v>211</v>
      </c>
      <c r="F44" s="8" t="s">
        <v>199</v>
      </c>
      <c r="G44" s="23">
        <v>0.56499999999999995</v>
      </c>
      <c r="H44" s="24">
        <v>0</v>
      </c>
      <c r="I44" s="24">
        <f>ROUND(ROUND(H44,2)*ROUND(G44,3),2)</f>
        <v>0</v>
      </c>
      <c r="J44" s="8" t="s">
        <v>68</v>
      </c>
      <c r="K44" s="17"/>
      <c r="L44" s="17"/>
      <c r="M44" s="17"/>
      <c r="O44">
        <f>(I44*21)/100</f>
        <v>0</v>
      </c>
      <c r="P44" t="s">
        <v>30</v>
      </c>
    </row>
    <row r="45" spans="1:16" x14ac:dyDescent="0.2">
      <c r="A45" s="25" t="s">
        <v>69</v>
      </c>
      <c r="E45" s="15" t="s">
        <v>211</v>
      </c>
    </row>
    <row r="46" spans="1:16" ht="51" x14ac:dyDescent="0.2">
      <c r="A46" s="26" t="s">
        <v>70</v>
      </c>
      <c r="E46" s="27" t="s">
        <v>212</v>
      </c>
    </row>
    <row r="47" spans="1:16" x14ac:dyDescent="0.2">
      <c r="A47" t="s">
        <v>71</v>
      </c>
      <c r="E47" s="15" t="s">
        <v>65</v>
      </c>
    </row>
    <row r="48" spans="1:16" x14ac:dyDescent="0.2">
      <c r="A48" s="17" t="s">
        <v>63</v>
      </c>
      <c r="B48" s="21" t="s">
        <v>51</v>
      </c>
      <c r="C48" s="21" t="s">
        <v>213</v>
      </c>
      <c r="D48" s="17" t="s">
        <v>65</v>
      </c>
      <c r="E48" s="22" t="s">
        <v>214</v>
      </c>
      <c r="F48" s="8" t="s">
        <v>199</v>
      </c>
      <c r="G48" s="23">
        <v>0.88600000000000001</v>
      </c>
      <c r="H48" s="24">
        <v>0</v>
      </c>
      <c r="I48" s="24">
        <f>ROUND(ROUND(H48,2)*ROUND(G48,3),2)</f>
        <v>0</v>
      </c>
      <c r="J48" s="8" t="s">
        <v>68</v>
      </c>
      <c r="K48" s="17"/>
      <c r="L48" s="17"/>
      <c r="M48" s="17"/>
      <c r="O48">
        <f>(I48*21)/100</f>
        <v>0</v>
      </c>
      <c r="P48" t="s">
        <v>30</v>
      </c>
    </row>
    <row r="49" spans="1:18" x14ac:dyDescent="0.2">
      <c r="A49" s="25" t="s">
        <v>69</v>
      </c>
      <c r="E49" s="15" t="s">
        <v>214</v>
      </c>
    </row>
    <row r="50" spans="1:18" ht="76.5" x14ac:dyDescent="0.2">
      <c r="A50" s="26" t="s">
        <v>70</v>
      </c>
      <c r="E50" s="27" t="s">
        <v>215</v>
      </c>
    </row>
    <row r="51" spans="1:18" x14ac:dyDescent="0.2">
      <c r="A51" t="s">
        <v>71</v>
      </c>
      <c r="E51" s="15" t="s">
        <v>65</v>
      </c>
    </row>
    <row r="52" spans="1:18" x14ac:dyDescent="0.2">
      <c r="A52" s="17" t="s">
        <v>63</v>
      </c>
      <c r="B52" s="21" t="s">
        <v>56</v>
      </c>
      <c r="C52" s="21" t="s">
        <v>216</v>
      </c>
      <c r="D52" s="17" t="s">
        <v>65</v>
      </c>
      <c r="E52" s="22" t="s">
        <v>217</v>
      </c>
      <c r="F52" s="8" t="s">
        <v>218</v>
      </c>
      <c r="G52" s="23">
        <v>8.86</v>
      </c>
      <c r="H52" s="24">
        <v>0</v>
      </c>
      <c r="I52" s="24">
        <f>ROUND(ROUND(H52,2)*ROUND(G52,3),2)</f>
        <v>0</v>
      </c>
      <c r="J52" s="8" t="s">
        <v>68</v>
      </c>
      <c r="K52" s="17"/>
      <c r="L52" s="17"/>
      <c r="M52" s="17"/>
      <c r="O52">
        <f>(I52*21)/100</f>
        <v>0</v>
      </c>
      <c r="P52" t="s">
        <v>30</v>
      </c>
    </row>
    <row r="53" spans="1:18" x14ac:dyDescent="0.2">
      <c r="A53" s="25" t="s">
        <v>69</v>
      </c>
      <c r="E53" s="15" t="s">
        <v>217</v>
      </c>
    </row>
    <row r="54" spans="1:18" ht="38.25" x14ac:dyDescent="0.2">
      <c r="A54" s="26" t="s">
        <v>70</v>
      </c>
      <c r="E54" s="27" t="s">
        <v>219</v>
      </c>
    </row>
    <row r="55" spans="1:18" x14ac:dyDescent="0.2">
      <c r="A55" t="s">
        <v>71</v>
      </c>
      <c r="E55" s="15" t="s">
        <v>65</v>
      </c>
    </row>
    <row r="56" spans="1:18" ht="12.75" customHeight="1" x14ac:dyDescent="0.2">
      <c r="A56" t="s">
        <v>60</v>
      </c>
      <c r="C56" s="28" t="s">
        <v>100</v>
      </c>
      <c r="E56" s="19" t="s">
        <v>101</v>
      </c>
      <c r="I56" s="29">
        <f>0+Q56</f>
        <v>0</v>
      </c>
      <c r="O56">
        <f>0+R56</f>
        <v>0</v>
      </c>
      <c r="Q56">
        <f>0+I57+I61+I65+I69+I73+I77+I81</f>
        <v>0</v>
      </c>
      <c r="R56">
        <f>0+O57+O61+O65+O69+O73+O77+O81</f>
        <v>0</v>
      </c>
    </row>
    <row r="57" spans="1:18" x14ac:dyDescent="0.2">
      <c r="A57" s="17" t="s">
        <v>63</v>
      </c>
      <c r="B57" s="21" t="s">
        <v>57</v>
      </c>
      <c r="C57" s="21" t="s">
        <v>220</v>
      </c>
      <c r="D57" s="17" t="s">
        <v>65</v>
      </c>
      <c r="E57" s="22" t="s">
        <v>221</v>
      </c>
      <c r="F57" s="8" t="s">
        <v>67</v>
      </c>
      <c r="G57" s="23">
        <v>1</v>
      </c>
      <c r="H57" s="24">
        <v>0</v>
      </c>
      <c r="I57" s="24">
        <f>ROUND(ROUND(H57,2)*ROUND(G57,3),2)</f>
        <v>0</v>
      </c>
      <c r="J57" s="8" t="s">
        <v>68</v>
      </c>
      <c r="K57" s="17"/>
      <c r="L57" s="17"/>
      <c r="M57" s="17"/>
      <c r="O57">
        <f>(I57*21)/100</f>
        <v>0</v>
      </c>
      <c r="P57" t="s">
        <v>30</v>
      </c>
    </row>
    <row r="58" spans="1:18" x14ac:dyDescent="0.2">
      <c r="A58" s="25" t="s">
        <v>69</v>
      </c>
      <c r="E58" s="15" t="s">
        <v>221</v>
      </c>
    </row>
    <row r="59" spans="1:18" x14ac:dyDescent="0.2">
      <c r="A59" s="26" t="s">
        <v>70</v>
      </c>
      <c r="E59" s="27" t="s">
        <v>65</v>
      </c>
    </row>
    <row r="60" spans="1:18" x14ac:dyDescent="0.2">
      <c r="A60" t="s">
        <v>71</v>
      </c>
      <c r="E60" s="15" t="s">
        <v>65</v>
      </c>
    </row>
    <row r="61" spans="1:18" x14ac:dyDescent="0.2">
      <c r="A61" s="17" t="s">
        <v>63</v>
      </c>
      <c r="B61" s="21" t="s">
        <v>58</v>
      </c>
      <c r="C61" s="21" t="s">
        <v>222</v>
      </c>
      <c r="D61" s="17" t="s">
        <v>65</v>
      </c>
      <c r="E61" s="22" t="s">
        <v>223</v>
      </c>
      <c r="F61" s="8" t="s">
        <v>224</v>
      </c>
      <c r="G61" s="23">
        <v>130</v>
      </c>
      <c r="H61" s="24">
        <v>0</v>
      </c>
      <c r="I61" s="24">
        <f>ROUND(ROUND(H61,2)*ROUND(G61,3),2)</f>
        <v>0</v>
      </c>
      <c r="J61" s="8" t="s">
        <v>68</v>
      </c>
      <c r="K61" s="17"/>
      <c r="L61" s="17"/>
      <c r="M61" s="17"/>
      <c r="O61">
        <f>(I61*21)/100</f>
        <v>0</v>
      </c>
      <c r="P61" t="s">
        <v>30</v>
      </c>
    </row>
    <row r="62" spans="1:18" x14ac:dyDescent="0.2">
      <c r="A62" s="25" t="s">
        <v>69</v>
      </c>
      <c r="E62" s="15" t="s">
        <v>223</v>
      </c>
    </row>
    <row r="63" spans="1:18" x14ac:dyDescent="0.2">
      <c r="A63" s="26" t="s">
        <v>70</v>
      </c>
      <c r="E63" s="27" t="s">
        <v>65</v>
      </c>
    </row>
    <row r="64" spans="1:18" x14ac:dyDescent="0.2">
      <c r="A64" t="s">
        <v>71</v>
      </c>
      <c r="E64" s="15" t="s">
        <v>65</v>
      </c>
    </row>
    <row r="65" spans="1:16" ht="25.5" x14ac:dyDescent="0.2">
      <c r="A65" s="17" t="s">
        <v>63</v>
      </c>
      <c r="B65" s="21" t="s">
        <v>129</v>
      </c>
      <c r="C65" s="21" t="s">
        <v>102</v>
      </c>
      <c r="D65" s="17" t="s">
        <v>65</v>
      </c>
      <c r="E65" s="22" t="s">
        <v>103</v>
      </c>
      <c r="F65" s="8" t="s">
        <v>67</v>
      </c>
      <c r="G65" s="23">
        <v>1</v>
      </c>
      <c r="H65" s="24">
        <v>0</v>
      </c>
      <c r="I65" s="24">
        <f>ROUND(ROUND(H65,2)*ROUND(G65,3),2)</f>
        <v>0</v>
      </c>
      <c r="J65" s="8" t="s">
        <v>68</v>
      </c>
      <c r="K65" s="17"/>
      <c r="L65" s="17"/>
      <c r="M65" s="17"/>
      <c r="O65">
        <f>(I65*21)/100</f>
        <v>0</v>
      </c>
      <c r="P65" t="s">
        <v>30</v>
      </c>
    </row>
    <row r="66" spans="1:16" ht="25.5" x14ac:dyDescent="0.2">
      <c r="A66" s="25" t="s">
        <v>69</v>
      </c>
      <c r="E66" s="15" t="s">
        <v>103</v>
      </c>
    </row>
    <row r="67" spans="1:16" x14ac:dyDescent="0.2">
      <c r="A67" s="26" t="s">
        <v>70</v>
      </c>
      <c r="E67" s="27" t="s">
        <v>65</v>
      </c>
    </row>
    <row r="68" spans="1:16" x14ac:dyDescent="0.2">
      <c r="A68" t="s">
        <v>71</v>
      </c>
      <c r="E68" s="15" t="s">
        <v>65</v>
      </c>
    </row>
    <row r="69" spans="1:16" x14ac:dyDescent="0.2">
      <c r="A69" s="17" t="s">
        <v>63</v>
      </c>
      <c r="B69" s="21" t="s">
        <v>132</v>
      </c>
      <c r="C69" s="21" t="s">
        <v>225</v>
      </c>
      <c r="D69" s="17" t="s">
        <v>65</v>
      </c>
      <c r="E69" s="22" t="s">
        <v>226</v>
      </c>
      <c r="F69" s="8" t="s">
        <v>224</v>
      </c>
      <c r="G69" s="23">
        <v>4</v>
      </c>
      <c r="H69" s="24">
        <v>0</v>
      </c>
      <c r="I69" s="24">
        <f>ROUND(ROUND(H69,2)*ROUND(G69,3),2)</f>
        <v>0</v>
      </c>
      <c r="J69" s="8" t="s">
        <v>68</v>
      </c>
      <c r="K69" s="17"/>
      <c r="L69" s="17"/>
      <c r="M69" s="17"/>
      <c r="O69">
        <f>(I69*21)/100</f>
        <v>0</v>
      </c>
      <c r="P69" t="s">
        <v>30</v>
      </c>
    </row>
    <row r="70" spans="1:16" x14ac:dyDescent="0.2">
      <c r="A70" s="25" t="s">
        <v>69</v>
      </c>
      <c r="E70" s="15" t="s">
        <v>226</v>
      </c>
    </row>
    <row r="71" spans="1:16" x14ac:dyDescent="0.2">
      <c r="A71" s="26" t="s">
        <v>70</v>
      </c>
      <c r="E71" s="27" t="s">
        <v>65</v>
      </c>
    </row>
    <row r="72" spans="1:16" x14ac:dyDescent="0.2">
      <c r="A72" t="s">
        <v>71</v>
      </c>
      <c r="E72" s="15" t="s">
        <v>65</v>
      </c>
    </row>
    <row r="73" spans="1:16" ht="25.5" x14ac:dyDescent="0.2">
      <c r="A73" s="17" t="s">
        <v>63</v>
      </c>
      <c r="B73" s="21" t="s">
        <v>135</v>
      </c>
      <c r="C73" s="21" t="s">
        <v>104</v>
      </c>
      <c r="D73" s="17" t="s">
        <v>65</v>
      </c>
      <c r="E73" s="22" t="s">
        <v>105</v>
      </c>
      <c r="F73" s="8" t="s">
        <v>67</v>
      </c>
      <c r="G73" s="23">
        <v>1</v>
      </c>
      <c r="H73" s="24">
        <v>0</v>
      </c>
      <c r="I73" s="24">
        <f>ROUND(ROUND(H73,2)*ROUND(G73,3),2)</f>
        <v>0</v>
      </c>
      <c r="J73" s="8" t="s">
        <v>68</v>
      </c>
      <c r="K73" s="17"/>
      <c r="L73" s="17"/>
      <c r="M73" s="17"/>
      <c r="O73">
        <f>(I73*21)/100</f>
        <v>0</v>
      </c>
      <c r="P73" t="s">
        <v>30</v>
      </c>
    </row>
    <row r="74" spans="1:16" ht="25.5" x14ac:dyDescent="0.2">
      <c r="A74" s="25" t="s">
        <v>69</v>
      </c>
      <c r="E74" s="15" t="s">
        <v>105</v>
      </c>
    </row>
    <row r="75" spans="1:16" x14ac:dyDescent="0.2">
      <c r="A75" s="26" t="s">
        <v>70</v>
      </c>
      <c r="E75" s="27" t="s">
        <v>65</v>
      </c>
    </row>
    <row r="76" spans="1:16" x14ac:dyDescent="0.2">
      <c r="A76" t="s">
        <v>71</v>
      </c>
      <c r="E76" s="15" t="s">
        <v>65</v>
      </c>
    </row>
    <row r="77" spans="1:16" x14ac:dyDescent="0.2">
      <c r="A77" s="17" t="s">
        <v>63</v>
      </c>
      <c r="B77" s="21" t="s">
        <v>138</v>
      </c>
      <c r="C77" s="21" t="s">
        <v>106</v>
      </c>
      <c r="D77" s="17" t="s">
        <v>65</v>
      </c>
      <c r="E77" s="22" t="s">
        <v>107</v>
      </c>
      <c r="F77" s="8" t="s">
        <v>67</v>
      </c>
      <c r="G77" s="23">
        <v>1</v>
      </c>
      <c r="H77" s="24">
        <v>0</v>
      </c>
      <c r="I77" s="24">
        <f>ROUND(ROUND(H77,2)*ROUND(G77,3),2)</f>
        <v>0</v>
      </c>
      <c r="J77" s="8" t="s">
        <v>68</v>
      </c>
      <c r="K77" s="17"/>
      <c r="L77" s="17"/>
      <c r="M77" s="17"/>
      <c r="O77">
        <f>(I77*21)/100</f>
        <v>0</v>
      </c>
      <c r="P77" t="s">
        <v>30</v>
      </c>
    </row>
    <row r="78" spans="1:16" x14ac:dyDescent="0.2">
      <c r="A78" s="25" t="s">
        <v>69</v>
      </c>
      <c r="E78" s="15" t="s">
        <v>107</v>
      </c>
    </row>
    <row r="79" spans="1:16" x14ac:dyDescent="0.2">
      <c r="A79" s="26" t="s">
        <v>70</v>
      </c>
      <c r="E79" s="27" t="s">
        <v>65</v>
      </c>
    </row>
    <row r="80" spans="1:16" x14ac:dyDescent="0.2">
      <c r="A80" t="s">
        <v>71</v>
      </c>
      <c r="E80" s="15" t="s">
        <v>65</v>
      </c>
    </row>
    <row r="81" spans="1:18" ht="25.5" x14ac:dyDescent="0.2">
      <c r="A81" s="17" t="s">
        <v>63</v>
      </c>
      <c r="B81" s="21" t="s">
        <v>141</v>
      </c>
      <c r="C81" s="21" t="s">
        <v>227</v>
      </c>
      <c r="D81" s="17" t="s">
        <v>65</v>
      </c>
      <c r="E81" s="22" t="s">
        <v>228</v>
      </c>
      <c r="F81" s="8" t="s">
        <v>67</v>
      </c>
      <c r="G81" s="23">
        <v>1</v>
      </c>
      <c r="H81" s="24">
        <v>0</v>
      </c>
      <c r="I81" s="24">
        <f>ROUND(ROUND(H81,2)*ROUND(G81,3),2)</f>
        <v>0</v>
      </c>
      <c r="J81" s="8" t="s">
        <v>68</v>
      </c>
      <c r="K81" s="17"/>
      <c r="L81" s="17"/>
      <c r="M81" s="17"/>
      <c r="O81">
        <f>(I81*21)/100</f>
        <v>0</v>
      </c>
      <c r="P81" t="s">
        <v>30</v>
      </c>
    </row>
    <row r="82" spans="1:18" ht="25.5" x14ac:dyDescent="0.2">
      <c r="A82" s="25" t="s">
        <v>69</v>
      </c>
      <c r="E82" s="15" t="s">
        <v>228</v>
      </c>
    </row>
    <row r="83" spans="1:18" x14ac:dyDescent="0.2">
      <c r="A83" s="26" t="s">
        <v>70</v>
      </c>
      <c r="E83" s="27" t="s">
        <v>65</v>
      </c>
    </row>
    <row r="84" spans="1:18" x14ac:dyDescent="0.2">
      <c r="A84" t="s">
        <v>71</v>
      </c>
      <c r="E84" s="15" t="s">
        <v>65</v>
      </c>
    </row>
    <row r="85" spans="1:18" ht="12.75" customHeight="1" x14ac:dyDescent="0.2">
      <c r="A85" t="s">
        <v>60</v>
      </c>
      <c r="C85" s="28" t="s">
        <v>229</v>
      </c>
      <c r="E85" s="19" t="s">
        <v>230</v>
      </c>
      <c r="I85" s="29">
        <f>0+Q85</f>
        <v>0</v>
      </c>
      <c r="O85">
        <f>0+R85</f>
        <v>0</v>
      </c>
      <c r="Q85">
        <f>0+I86+I90+I94</f>
        <v>0</v>
      </c>
      <c r="R85">
        <f>0+O86+O90+O94</f>
        <v>0</v>
      </c>
    </row>
    <row r="86" spans="1:18" x14ac:dyDescent="0.2">
      <c r="A86" s="17" t="s">
        <v>63</v>
      </c>
      <c r="B86" s="21" t="s">
        <v>144</v>
      </c>
      <c r="C86" s="21" t="s">
        <v>231</v>
      </c>
      <c r="D86" s="17" t="s">
        <v>65</v>
      </c>
      <c r="E86" s="22" t="s">
        <v>232</v>
      </c>
      <c r="F86" s="8" t="s">
        <v>224</v>
      </c>
      <c r="G86" s="23">
        <v>5</v>
      </c>
      <c r="H86" s="24">
        <v>0</v>
      </c>
      <c r="I86" s="24">
        <f>ROUND(ROUND(H86,2)*ROUND(G86,3),2)</f>
        <v>0</v>
      </c>
      <c r="J86" s="8" t="s">
        <v>68</v>
      </c>
      <c r="K86" s="17"/>
      <c r="L86" s="17"/>
      <c r="M86" s="17"/>
      <c r="O86">
        <f>(I86*21)/100</f>
        <v>0</v>
      </c>
      <c r="P86" t="s">
        <v>30</v>
      </c>
    </row>
    <row r="87" spans="1:18" x14ac:dyDescent="0.2">
      <c r="A87" s="25" t="s">
        <v>69</v>
      </c>
      <c r="E87" s="15" t="s">
        <v>232</v>
      </c>
    </row>
    <row r="88" spans="1:18" x14ac:dyDescent="0.2">
      <c r="A88" s="26" t="s">
        <v>70</v>
      </c>
      <c r="E88" s="27" t="s">
        <v>65</v>
      </c>
    </row>
    <row r="89" spans="1:18" x14ac:dyDescent="0.2">
      <c r="A89" t="s">
        <v>71</v>
      </c>
      <c r="E89" s="15" t="s">
        <v>65</v>
      </c>
    </row>
    <row r="90" spans="1:18" ht="25.5" x14ac:dyDescent="0.2">
      <c r="A90" s="17" t="s">
        <v>63</v>
      </c>
      <c r="B90" s="21" t="s">
        <v>147</v>
      </c>
      <c r="C90" s="21" t="s">
        <v>233</v>
      </c>
      <c r="D90" s="17" t="s">
        <v>65</v>
      </c>
      <c r="E90" s="22" t="s">
        <v>234</v>
      </c>
      <c r="F90" s="8" t="s">
        <v>67</v>
      </c>
      <c r="G90" s="23">
        <v>1</v>
      </c>
      <c r="H90" s="24">
        <v>0</v>
      </c>
      <c r="I90" s="24">
        <f>ROUND(ROUND(H90,2)*ROUND(G90,3),2)</f>
        <v>0</v>
      </c>
      <c r="J90" s="8" t="s">
        <v>68</v>
      </c>
      <c r="K90" s="17"/>
      <c r="L90" s="17"/>
      <c r="M90" s="17"/>
      <c r="O90">
        <f>(I90*21)/100</f>
        <v>0</v>
      </c>
      <c r="P90" t="s">
        <v>30</v>
      </c>
    </row>
    <row r="91" spans="1:18" ht="25.5" x14ac:dyDescent="0.2">
      <c r="A91" s="25" t="s">
        <v>69</v>
      </c>
      <c r="E91" s="15" t="s">
        <v>234</v>
      </c>
    </row>
    <row r="92" spans="1:18" x14ac:dyDescent="0.2">
      <c r="A92" s="26" t="s">
        <v>70</v>
      </c>
      <c r="E92" s="27" t="s">
        <v>65</v>
      </c>
    </row>
    <row r="93" spans="1:18" x14ac:dyDescent="0.2">
      <c r="A93" t="s">
        <v>71</v>
      </c>
      <c r="E93" s="15" t="s">
        <v>65</v>
      </c>
    </row>
    <row r="94" spans="1:18" x14ac:dyDescent="0.2">
      <c r="A94" s="17" t="s">
        <v>63</v>
      </c>
      <c r="B94" s="21" t="s">
        <v>153</v>
      </c>
      <c r="C94" s="21" t="s">
        <v>235</v>
      </c>
      <c r="D94" s="17" t="s">
        <v>65</v>
      </c>
      <c r="E94" s="22" t="s">
        <v>236</v>
      </c>
      <c r="F94" s="8" t="s">
        <v>67</v>
      </c>
      <c r="G94" s="23">
        <v>1</v>
      </c>
      <c r="H94" s="24">
        <v>0</v>
      </c>
      <c r="I94" s="24">
        <f>ROUND(ROUND(H94,2)*ROUND(G94,3),2)</f>
        <v>0</v>
      </c>
      <c r="J94" s="8" t="s">
        <v>68</v>
      </c>
      <c r="K94" s="17"/>
      <c r="L94" s="17"/>
      <c r="M94" s="17"/>
      <c r="O94">
        <f>(I94*21)/100</f>
        <v>0</v>
      </c>
      <c r="P94" t="s">
        <v>30</v>
      </c>
    </row>
    <row r="95" spans="1:18" x14ac:dyDescent="0.2">
      <c r="A95" s="25" t="s">
        <v>69</v>
      </c>
      <c r="E95" s="15" t="s">
        <v>236</v>
      </c>
    </row>
    <row r="96" spans="1:18" x14ac:dyDescent="0.2">
      <c r="A96" s="26" t="s">
        <v>70</v>
      </c>
      <c r="E96" s="27" t="s">
        <v>65</v>
      </c>
    </row>
    <row r="97" spans="1:18" x14ac:dyDescent="0.2">
      <c r="A97" t="s">
        <v>71</v>
      </c>
      <c r="E97" s="15" t="s">
        <v>65</v>
      </c>
    </row>
    <row r="98" spans="1:18" ht="12.75" customHeight="1" x14ac:dyDescent="0.2">
      <c r="A98" t="s">
        <v>60</v>
      </c>
      <c r="C98" s="28" t="s">
        <v>108</v>
      </c>
      <c r="E98" s="19" t="s">
        <v>109</v>
      </c>
      <c r="I98" s="29">
        <f>0+Q98</f>
        <v>0</v>
      </c>
      <c r="O98">
        <f>0+R98</f>
        <v>0</v>
      </c>
      <c r="Q98">
        <f>0+I99+I103+I107+I111+I115+I119+I123+I127+I131+I135+I139+I143+I147+I151+I155+I159+I163+I167+I171+I175+I179+I183+I187+I191+I195+I199+I203+I207+I211+I215+I219+I223+I227+I231+I235+I239+I243+I247+I251+I255+I259+I263</f>
        <v>0</v>
      </c>
      <c r="R98">
        <f>0+O99+O103+O107+O111+O115+O119+O123+O127+O131+O135+O139+O143+O147+O151+O155+O159+O163+O167+O171+O175+O179+O183+O187+O191+O195+O199+O203+O207+O211+O215+O219+O223+O227+O231+O235+O239+O243+O247+O251+O255+O259+O263</f>
        <v>0</v>
      </c>
    </row>
    <row r="99" spans="1:18" x14ac:dyDescent="0.2">
      <c r="A99" s="17" t="s">
        <v>63</v>
      </c>
      <c r="B99" s="21" t="s">
        <v>30</v>
      </c>
      <c r="C99" s="21" t="s">
        <v>237</v>
      </c>
      <c r="D99" s="17" t="s">
        <v>65</v>
      </c>
      <c r="E99" s="22" t="s">
        <v>238</v>
      </c>
      <c r="F99" s="8" t="s">
        <v>239</v>
      </c>
      <c r="G99" s="23">
        <v>2</v>
      </c>
      <c r="H99" s="24">
        <v>0</v>
      </c>
      <c r="I99" s="24">
        <f>ROUND(ROUND(H99,2)*ROUND(G99,3),2)</f>
        <v>0</v>
      </c>
      <c r="J99" s="8" t="s">
        <v>68</v>
      </c>
      <c r="K99" s="17"/>
      <c r="L99" s="17"/>
      <c r="M99" s="17"/>
      <c r="O99">
        <f>(I99*21)/100</f>
        <v>0</v>
      </c>
      <c r="P99" t="s">
        <v>30</v>
      </c>
    </row>
    <row r="100" spans="1:18" x14ac:dyDescent="0.2">
      <c r="A100" s="25" t="s">
        <v>69</v>
      </c>
      <c r="E100" s="15" t="s">
        <v>238</v>
      </c>
    </row>
    <row r="101" spans="1:18" x14ac:dyDescent="0.2">
      <c r="A101" s="26" t="s">
        <v>70</v>
      </c>
      <c r="E101" s="27" t="s">
        <v>65</v>
      </c>
    </row>
    <row r="102" spans="1:18" x14ac:dyDescent="0.2">
      <c r="A102" t="s">
        <v>71</v>
      </c>
      <c r="E102" s="15" t="s">
        <v>65</v>
      </c>
    </row>
    <row r="103" spans="1:18" x14ac:dyDescent="0.2">
      <c r="A103" s="17" t="s">
        <v>63</v>
      </c>
      <c r="B103" s="21" t="s">
        <v>150</v>
      </c>
      <c r="C103" s="21" t="s">
        <v>240</v>
      </c>
      <c r="D103" s="17" t="s">
        <v>65</v>
      </c>
      <c r="E103" s="22" t="s">
        <v>241</v>
      </c>
      <c r="F103" s="8" t="s">
        <v>224</v>
      </c>
      <c r="G103" s="23">
        <v>30</v>
      </c>
      <c r="H103" s="24">
        <v>0</v>
      </c>
      <c r="I103" s="24">
        <f>ROUND(ROUND(H103,2)*ROUND(G103,3),2)</f>
        <v>0</v>
      </c>
      <c r="J103" s="8" t="s">
        <v>68</v>
      </c>
      <c r="K103" s="17"/>
      <c r="L103" s="17"/>
      <c r="M103" s="17"/>
      <c r="O103">
        <f>(I103*21)/100</f>
        <v>0</v>
      </c>
      <c r="P103" t="s">
        <v>30</v>
      </c>
    </row>
    <row r="104" spans="1:18" x14ac:dyDescent="0.2">
      <c r="A104" s="25" t="s">
        <v>69</v>
      </c>
      <c r="E104" s="15" t="s">
        <v>241</v>
      </c>
    </row>
    <row r="105" spans="1:18" x14ac:dyDescent="0.2">
      <c r="A105" s="26" t="s">
        <v>70</v>
      </c>
      <c r="E105" s="27" t="s">
        <v>65</v>
      </c>
    </row>
    <row r="106" spans="1:18" x14ac:dyDescent="0.2">
      <c r="A106" t="s">
        <v>71</v>
      </c>
      <c r="E106" s="15" t="s">
        <v>65</v>
      </c>
    </row>
    <row r="107" spans="1:18" x14ac:dyDescent="0.2">
      <c r="A107" s="17" t="s">
        <v>63</v>
      </c>
      <c r="B107" s="21" t="s">
        <v>156</v>
      </c>
      <c r="C107" s="21" t="s">
        <v>110</v>
      </c>
      <c r="D107" s="17" t="s">
        <v>65</v>
      </c>
      <c r="E107" s="22" t="s">
        <v>111</v>
      </c>
      <c r="F107" s="8" t="s">
        <v>67</v>
      </c>
      <c r="G107" s="23">
        <v>3</v>
      </c>
      <c r="H107" s="24">
        <v>0</v>
      </c>
      <c r="I107" s="24">
        <f>ROUND(ROUND(H107,2)*ROUND(G107,3),2)</f>
        <v>0</v>
      </c>
      <c r="J107" s="8" t="s">
        <v>68</v>
      </c>
      <c r="K107" s="17"/>
      <c r="L107" s="17"/>
      <c r="M107" s="17"/>
      <c r="O107">
        <f>(I107*21)/100</f>
        <v>0</v>
      </c>
      <c r="P107" t="s">
        <v>30</v>
      </c>
    </row>
    <row r="108" spans="1:18" x14ac:dyDescent="0.2">
      <c r="A108" s="25" t="s">
        <v>69</v>
      </c>
      <c r="E108" s="15" t="s">
        <v>111</v>
      </c>
    </row>
    <row r="109" spans="1:18" x14ac:dyDescent="0.2">
      <c r="A109" s="26" t="s">
        <v>70</v>
      </c>
      <c r="E109" s="27" t="s">
        <v>65</v>
      </c>
    </row>
    <row r="110" spans="1:18" x14ac:dyDescent="0.2">
      <c r="A110" t="s">
        <v>71</v>
      </c>
      <c r="E110" s="15" t="s">
        <v>65</v>
      </c>
    </row>
    <row r="111" spans="1:18" x14ac:dyDescent="0.2">
      <c r="A111" s="17" t="s">
        <v>63</v>
      </c>
      <c r="B111" s="21" t="s">
        <v>159</v>
      </c>
      <c r="C111" s="21" t="s">
        <v>113</v>
      </c>
      <c r="D111" s="17" t="s">
        <v>65</v>
      </c>
      <c r="E111" s="22" t="s">
        <v>114</v>
      </c>
      <c r="F111" s="8" t="s">
        <v>67</v>
      </c>
      <c r="G111" s="23">
        <v>3</v>
      </c>
      <c r="H111" s="24">
        <v>0</v>
      </c>
      <c r="I111" s="24">
        <f>ROUND(ROUND(H111,2)*ROUND(G111,3),2)</f>
        <v>0</v>
      </c>
      <c r="J111" s="8" t="s">
        <v>68</v>
      </c>
      <c r="K111" s="17"/>
      <c r="L111" s="17"/>
      <c r="M111" s="17"/>
      <c r="O111">
        <f>(I111*21)/100</f>
        <v>0</v>
      </c>
      <c r="P111" t="s">
        <v>30</v>
      </c>
    </row>
    <row r="112" spans="1:18" x14ac:dyDescent="0.2">
      <c r="A112" s="25" t="s">
        <v>69</v>
      </c>
      <c r="E112" s="15" t="s">
        <v>114</v>
      </c>
    </row>
    <row r="113" spans="1:16" x14ac:dyDescent="0.2">
      <c r="A113" s="26" t="s">
        <v>70</v>
      </c>
      <c r="E113" s="27" t="s">
        <v>65</v>
      </c>
    </row>
    <row r="114" spans="1:16" x14ac:dyDescent="0.2">
      <c r="A114" t="s">
        <v>71</v>
      </c>
      <c r="E114" s="15" t="s">
        <v>65</v>
      </c>
    </row>
    <row r="115" spans="1:16" x14ac:dyDescent="0.2">
      <c r="A115" s="17" t="s">
        <v>63</v>
      </c>
      <c r="B115" s="21" t="s">
        <v>162</v>
      </c>
      <c r="C115" s="21" t="s">
        <v>242</v>
      </c>
      <c r="D115" s="17" t="s">
        <v>65</v>
      </c>
      <c r="E115" s="22" t="s">
        <v>243</v>
      </c>
      <c r="F115" s="8" t="s">
        <v>244</v>
      </c>
      <c r="G115" s="23">
        <v>0.36</v>
      </c>
      <c r="H115" s="24">
        <v>0</v>
      </c>
      <c r="I115" s="24">
        <f>ROUND(ROUND(H115,2)*ROUND(G115,3),2)</f>
        <v>0</v>
      </c>
      <c r="J115" s="8" t="s">
        <v>68</v>
      </c>
      <c r="K115" s="17"/>
      <c r="L115" s="17"/>
      <c r="M115" s="17"/>
      <c r="O115">
        <f>(I115*21)/100</f>
        <v>0</v>
      </c>
      <c r="P115" t="s">
        <v>30</v>
      </c>
    </row>
    <row r="116" spans="1:16" x14ac:dyDescent="0.2">
      <c r="A116" s="25" t="s">
        <v>69</v>
      </c>
      <c r="E116" s="15" t="s">
        <v>243</v>
      </c>
    </row>
    <row r="117" spans="1:16" x14ac:dyDescent="0.2">
      <c r="A117" s="26" t="s">
        <v>70</v>
      </c>
      <c r="E117" s="27" t="s">
        <v>65</v>
      </c>
    </row>
    <row r="118" spans="1:16" x14ac:dyDescent="0.2">
      <c r="A118" t="s">
        <v>71</v>
      </c>
      <c r="E118" s="15" t="s">
        <v>65</v>
      </c>
    </row>
    <row r="119" spans="1:16" x14ac:dyDescent="0.2">
      <c r="A119" s="17" t="s">
        <v>63</v>
      </c>
      <c r="B119" s="21" t="s">
        <v>165</v>
      </c>
      <c r="C119" s="21" t="s">
        <v>245</v>
      </c>
      <c r="D119" s="17" t="s">
        <v>65</v>
      </c>
      <c r="E119" s="22" t="s">
        <v>246</v>
      </c>
      <c r="F119" s="8" t="s">
        <v>224</v>
      </c>
      <c r="G119" s="23">
        <v>30</v>
      </c>
      <c r="H119" s="24">
        <v>0</v>
      </c>
      <c r="I119" s="24">
        <f>ROUND(ROUND(H119,2)*ROUND(G119,3),2)</f>
        <v>0</v>
      </c>
      <c r="J119" s="8" t="s">
        <v>68</v>
      </c>
      <c r="K119" s="17"/>
      <c r="L119" s="17"/>
      <c r="M119" s="17"/>
      <c r="O119">
        <f>(I119*21)/100</f>
        <v>0</v>
      </c>
      <c r="P119" t="s">
        <v>30</v>
      </c>
    </row>
    <row r="120" spans="1:16" x14ac:dyDescent="0.2">
      <c r="A120" s="25" t="s">
        <v>69</v>
      </c>
      <c r="E120" s="15" t="s">
        <v>246</v>
      </c>
    </row>
    <row r="121" spans="1:16" x14ac:dyDescent="0.2">
      <c r="A121" s="26" t="s">
        <v>70</v>
      </c>
      <c r="E121" s="27" t="s">
        <v>65</v>
      </c>
    </row>
    <row r="122" spans="1:16" x14ac:dyDescent="0.2">
      <c r="A122" t="s">
        <v>71</v>
      </c>
      <c r="E122" s="15" t="s">
        <v>65</v>
      </c>
    </row>
    <row r="123" spans="1:16" x14ac:dyDescent="0.2">
      <c r="A123" s="17" t="s">
        <v>63</v>
      </c>
      <c r="B123" s="21" t="s">
        <v>168</v>
      </c>
      <c r="C123" s="21" t="s">
        <v>247</v>
      </c>
      <c r="D123" s="17" t="s">
        <v>65</v>
      </c>
      <c r="E123" s="22" t="s">
        <v>248</v>
      </c>
      <c r="F123" s="8" t="s">
        <v>224</v>
      </c>
      <c r="G123" s="23">
        <v>260</v>
      </c>
      <c r="H123" s="24">
        <v>0</v>
      </c>
      <c r="I123" s="24">
        <f>ROUND(ROUND(H123,2)*ROUND(G123,3),2)</f>
        <v>0</v>
      </c>
      <c r="J123" s="8" t="s">
        <v>68</v>
      </c>
      <c r="K123" s="17"/>
      <c r="L123" s="17"/>
      <c r="M123" s="17"/>
      <c r="O123">
        <f>(I123*21)/100</f>
        <v>0</v>
      </c>
      <c r="P123" t="s">
        <v>30</v>
      </c>
    </row>
    <row r="124" spans="1:16" x14ac:dyDescent="0.2">
      <c r="A124" s="25" t="s">
        <v>69</v>
      </c>
      <c r="E124" s="15" t="s">
        <v>248</v>
      </c>
    </row>
    <row r="125" spans="1:16" x14ac:dyDescent="0.2">
      <c r="A125" s="26" t="s">
        <v>70</v>
      </c>
      <c r="E125" s="27" t="s">
        <v>65</v>
      </c>
    </row>
    <row r="126" spans="1:16" x14ac:dyDescent="0.2">
      <c r="A126" t="s">
        <v>71</v>
      </c>
      <c r="E126" s="15" t="s">
        <v>65</v>
      </c>
    </row>
    <row r="127" spans="1:16" x14ac:dyDescent="0.2">
      <c r="A127" s="17" t="s">
        <v>63</v>
      </c>
      <c r="B127" s="21" t="s">
        <v>171</v>
      </c>
      <c r="C127" s="21" t="s">
        <v>249</v>
      </c>
      <c r="D127" s="17" t="s">
        <v>65</v>
      </c>
      <c r="E127" s="22" t="s">
        <v>250</v>
      </c>
      <c r="F127" s="8" t="s">
        <v>224</v>
      </c>
      <c r="G127" s="23">
        <v>390</v>
      </c>
      <c r="H127" s="24">
        <v>0</v>
      </c>
      <c r="I127" s="24">
        <f>ROUND(ROUND(H127,2)*ROUND(G127,3),2)</f>
        <v>0</v>
      </c>
      <c r="J127" s="8" t="s">
        <v>68</v>
      </c>
      <c r="K127" s="17"/>
      <c r="L127" s="17"/>
      <c r="M127" s="17"/>
      <c r="O127">
        <f>(I127*21)/100</f>
        <v>0</v>
      </c>
      <c r="P127" t="s">
        <v>30</v>
      </c>
    </row>
    <row r="128" spans="1:16" x14ac:dyDescent="0.2">
      <c r="A128" s="25" t="s">
        <v>69</v>
      </c>
      <c r="E128" s="15" t="s">
        <v>250</v>
      </c>
    </row>
    <row r="129" spans="1:16" x14ac:dyDescent="0.2">
      <c r="A129" s="26" t="s">
        <v>70</v>
      </c>
      <c r="E129" s="27" t="s">
        <v>65</v>
      </c>
    </row>
    <row r="130" spans="1:16" x14ac:dyDescent="0.2">
      <c r="A130" t="s">
        <v>71</v>
      </c>
      <c r="E130" s="15" t="s">
        <v>65</v>
      </c>
    </row>
    <row r="131" spans="1:16" x14ac:dyDescent="0.2">
      <c r="A131" s="17" t="s">
        <v>63</v>
      </c>
      <c r="B131" s="21" t="s">
        <v>174</v>
      </c>
      <c r="C131" s="21" t="s">
        <v>251</v>
      </c>
      <c r="D131" s="17" t="s">
        <v>65</v>
      </c>
      <c r="E131" s="22" t="s">
        <v>252</v>
      </c>
      <c r="F131" s="8" t="s">
        <v>224</v>
      </c>
      <c r="G131" s="23">
        <v>130</v>
      </c>
      <c r="H131" s="24">
        <v>0</v>
      </c>
      <c r="I131" s="24">
        <f>ROUND(ROUND(H131,2)*ROUND(G131,3),2)</f>
        <v>0</v>
      </c>
      <c r="J131" s="8" t="s">
        <v>68</v>
      </c>
      <c r="K131" s="17"/>
      <c r="L131" s="17"/>
      <c r="M131" s="17"/>
      <c r="O131">
        <f>(I131*21)/100</f>
        <v>0</v>
      </c>
      <c r="P131" t="s">
        <v>30</v>
      </c>
    </row>
    <row r="132" spans="1:16" x14ac:dyDescent="0.2">
      <c r="A132" s="25" t="s">
        <v>69</v>
      </c>
      <c r="E132" s="15" t="s">
        <v>252</v>
      </c>
    </row>
    <row r="133" spans="1:16" x14ac:dyDescent="0.2">
      <c r="A133" s="26" t="s">
        <v>70</v>
      </c>
      <c r="E133" s="27" t="s">
        <v>65</v>
      </c>
    </row>
    <row r="134" spans="1:16" x14ac:dyDescent="0.2">
      <c r="A134" t="s">
        <v>71</v>
      </c>
      <c r="E134" s="15" t="s">
        <v>65</v>
      </c>
    </row>
    <row r="135" spans="1:16" x14ac:dyDescent="0.2">
      <c r="A135" s="17" t="s">
        <v>63</v>
      </c>
      <c r="B135" s="21" t="s">
        <v>177</v>
      </c>
      <c r="C135" s="21" t="s">
        <v>253</v>
      </c>
      <c r="D135" s="17" t="s">
        <v>65</v>
      </c>
      <c r="E135" s="22" t="s">
        <v>254</v>
      </c>
      <c r="F135" s="8" t="s">
        <v>255</v>
      </c>
      <c r="G135" s="23">
        <v>9</v>
      </c>
      <c r="H135" s="24">
        <v>0</v>
      </c>
      <c r="I135" s="24">
        <f>ROUND(ROUND(H135,2)*ROUND(G135,3),2)</f>
        <v>0</v>
      </c>
      <c r="J135" s="8" t="s">
        <v>68</v>
      </c>
      <c r="K135" s="17"/>
      <c r="L135" s="17"/>
      <c r="M135" s="17"/>
      <c r="O135">
        <f>(I135*21)/100</f>
        <v>0</v>
      </c>
      <c r="P135" t="s">
        <v>30</v>
      </c>
    </row>
    <row r="136" spans="1:16" x14ac:dyDescent="0.2">
      <c r="A136" s="25" t="s">
        <v>69</v>
      </c>
      <c r="E136" s="15" t="s">
        <v>254</v>
      </c>
    </row>
    <row r="137" spans="1:16" x14ac:dyDescent="0.2">
      <c r="A137" s="26" t="s">
        <v>70</v>
      </c>
      <c r="E137" s="27" t="s">
        <v>65</v>
      </c>
    </row>
    <row r="138" spans="1:16" x14ac:dyDescent="0.2">
      <c r="A138" t="s">
        <v>71</v>
      </c>
      <c r="E138" s="15" t="s">
        <v>65</v>
      </c>
    </row>
    <row r="139" spans="1:16" x14ac:dyDescent="0.2">
      <c r="A139" s="17" t="s">
        <v>63</v>
      </c>
      <c r="B139" s="21" t="s">
        <v>181</v>
      </c>
      <c r="C139" s="21" t="s">
        <v>256</v>
      </c>
      <c r="D139" s="17" t="s">
        <v>65</v>
      </c>
      <c r="E139" s="22" t="s">
        <v>257</v>
      </c>
      <c r="F139" s="8" t="s">
        <v>224</v>
      </c>
      <c r="G139" s="23">
        <v>390</v>
      </c>
      <c r="H139" s="24">
        <v>0</v>
      </c>
      <c r="I139" s="24">
        <f>ROUND(ROUND(H139,2)*ROUND(G139,3),2)</f>
        <v>0</v>
      </c>
      <c r="J139" s="8" t="s">
        <v>68</v>
      </c>
      <c r="K139" s="17"/>
      <c r="L139" s="17"/>
      <c r="M139" s="17"/>
      <c r="O139">
        <f>(I139*21)/100</f>
        <v>0</v>
      </c>
      <c r="P139" t="s">
        <v>30</v>
      </c>
    </row>
    <row r="140" spans="1:16" x14ac:dyDescent="0.2">
      <c r="A140" s="25" t="s">
        <v>69</v>
      </c>
      <c r="E140" s="15" t="s">
        <v>257</v>
      </c>
    </row>
    <row r="141" spans="1:16" x14ac:dyDescent="0.2">
      <c r="A141" s="26" t="s">
        <v>70</v>
      </c>
      <c r="E141" s="27" t="s">
        <v>65</v>
      </c>
    </row>
    <row r="142" spans="1:16" x14ac:dyDescent="0.2">
      <c r="A142" t="s">
        <v>71</v>
      </c>
      <c r="E142" s="15" t="s">
        <v>65</v>
      </c>
    </row>
    <row r="143" spans="1:16" x14ac:dyDescent="0.2">
      <c r="A143" s="17" t="s">
        <v>63</v>
      </c>
      <c r="B143" s="21" t="s">
        <v>184</v>
      </c>
      <c r="C143" s="21" t="s">
        <v>258</v>
      </c>
      <c r="D143" s="17" t="s">
        <v>65</v>
      </c>
      <c r="E143" s="22" t="s">
        <v>259</v>
      </c>
      <c r="F143" s="8" t="s">
        <v>67</v>
      </c>
      <c r="G143" s="23">
        <v>1</v>
      </c>
      <c r="H143" s="24">
        <v>0</v>
      </c>
      <c r="I143" s="24">
        <f>ROUND(ROUND(H143,2)*ROUND(G143,3),2)</f>
        <v>0</v>
      </c>
      <c r="J143" s="8" t="s">
        <v>68</v>
      </c>
      <c r="K143" s="17"/>
      <c r="L143" s="17"/>
      <c r="M143" s="17"/>
      <c r="O143">
        <f>(I143*21)/100</f>
        <v>0</v>
      </c>
      <c r="P143" t="s">
        <v>30</v>
      </c>
    </row>
    <row r="144" spans="1:16" x14ac:dyDescent="0.2">
      <c r="A144" s="25" t="s">
        <v>69</v>
      </c>
      <c r="E144" s="15" t="s">
        <v>259</v>
      </c>
    </row>
    <row r="145" spans="1:16" x14ac:dyDescent="0.2">
      <c r="A145" s="26" t="s">
        <v>70</v>
      </c>
      <c r="E145" s="27" t="s">
        <v>65</v>
      </c>
    </row>
    <row r="146" spans="1:16" x14ac:dyDescent="0.2">
      <c r="A146" t="s">
        <v>71</v>
      </c>
      <c r="E146" s="15" t="s">
        <v>65</v>
      </c>
    </row>
    <row r="147" spans="1:16" x14ac:dyDescent="0.2">
      <c r="A147" s="17" t="s">
        <v>63</v>
      </c>
      <c r="B147" s="21" t="s">
        <v>260</v>
      </c>
      <c r="C147" s="21" t="s">
        <v>261</v>
      </c>
      <c r="D147" s="17" t="s">
        <v>65</v>
      </c>
      <c r="E147" s="22" t="s">
        <v>262</v>
      </c>
      <c r="F147" s="8" t="s">
        <v>67</v>
      </c>
      <c r="G147" s="23">
        <v>1</v>
      </c>
      <c r="H147" s="24">
        <v>0</v>
      </c>
      <c r="I147" s="24">
        <f>ROUND(ROUND(H147,2)*ROUND(G147,3),2)</f>
        <v>0</v>
      </c>
      <c r="J147" s="8" t="s">
        <v>68</v>
      </c>
      <c r="K147" s="17"/>
      <c r="L147" s="17"/>
      <c r="M147" s="17"/>
      <c r="O147">
        <f>(I147*21)/100</f>
        <v>0</v>
      </c>
      <c r="P147" t="s">
        <v>30</v>
      </c>
    </row>
    <row r="148" spans="1:16" x14ac:dyDescent="0.2">
      <c r="A148" s="25" t="s">
        <v>69</v>
      </c>
      <c r="E148" s="15" t="s">
        <v>262</v>
      </c>
    </row>
    <row r="149" spans="1:16" x14ac:dyDescent="0.2">
      <c r="A149" s="26" t="s">
        <v>70</v>
      </c>
      <c r="E149" s="27" t="s">
        <v>65</v>
      </c>
    </row>
    <row r="150" spans="1:16" x14ac:dyDescent="0.2">
      <c r="A150" t="s">
        <v>71</v>
      </c>
      <c r="E150" s="15" t="s">
        <v>65</v>
      </c>
    </row>
    <row r="151" spans="1:16" x14ac:dyDescent="0.2">
      <c r="A151" s="17" t="s">
        <v>63</v>
      </c>
      <c r="B151" s="21" t="s">
        <v>263</v>
      </c>
      <c r="C151" s="21" t="s">
        <v>264</v>
      </c>
      <c r="D151" s="17" t="s">
        <v>65</v>
      </c>
      <c r="E151" s="22" t="s">
        <v>265</v>
      </c>
      <c r="F151" s="8" t="s">
        <v>67</v>
      </c>
      <c r="G151" s="23">
        <v>2</v>
      </c>
      <c r="H151" s="24">
        <v>0</v>
      </c>
      <c r="I151" s="24">
        <f>ROUND(ROUND(H151,2)*ROUND(G151,3),2)</f>
        <v>0</v>
      </c>
      <c r="J151" s="8" t="s">
        <v>68</v>
      </c>
      <c r="K151" s="17"/>
      <c r="L151" s="17"/>
      <c r="M151" s="17"/>
      <c r="O151">
        <f>(I151*21)/100</f>
        <v>0</v>
      </c>
      <c r="P151" t="s">
        <v>30</v>
      </c>
    </row>
    <row r="152" spans="1:16" x14ac:dyDescent="0.2">
      <c r="A152" s="25" t="s">
        <v>69</v>
      </c>
      <c r="E152" s="15" t="s">
        <v>265</v>
      </c>
    </row>
    <row r="153" spans="1:16" x14ac:dyDescent="0.2">
      <c r="A153" s="26" t="s">
        <v>70</v>
      </c>
      <c r="E153" s="27" t="s">
        <v>65</v>
      </c>
    </row>
    <row r="154" spans="1:16" x14ac:dyDescent="0.2">
      <c r="A154" t="s">
        <v>71</v>
      </c>
      <c r="E154" s="15" t="s">
        <v>65</v>
      </c>
    </row>
    <row r="155" spans="1:16" x14ac:dyDescent="0.2">
      <c r="A155" s="17" t="s">
        <v>63</v>
      </c>
      <c r="B155" s="21" t="s">
        <v>266</v>
      </c>
      <c r="C155" s="21" t="s">
        <v>267</v>
      </c>
      <c r="D155" s="17" t="s">
        <v>65</v>
      </c>
      <c r="E155" s="22" t="s">
        <v>268</v>
      </c>
      <c r="F155" s="8" t="s">
        <v>67</v>
      </c>
      <c r="G155" s="23">
        <v>2</v>
      </c>
      <c r="H155" s="24">
        <v>0</v>
      </c>
      <c r="I155" s="24">
        <f>ROUND(ROUND(H155,2)*ROUND(G155,3),2)</f>
        <v>0</v>
      </c>
      <c r="J155" s="8" t="s">
        <v>68</v>
      </c>
      <c r="K155" s="17"/>
      <c r="L155" s="17"/>
      <c r="M155" s="17"/>
      <c r="O155">
        <f>(I155*21)/100</f>
        <v>0</v>
      </c>
      <c r="P155" t="s">
        <v>30</v>
      </c>
    </row>
    <row r="156" spans="1:16" x14ac:dyDescent="0.2">
      <c r="A156" s="25" t="s">
        <v>69</v>
      </c>
      <c r="E156" s="15" t="s">
        <v>268</v>
      </c>
    </row>
    <row r="157" spans="1:16" x14ac:dyDescent="0.2">
      <c r="A157" s="26" t="s">
        <v>70</v>
      </c>
      <c r="E157" s="27" t="s">
        <v>65</v>
      </c>
    </row>
    <row r="158" spans="1:16" x14ac:dyDescent="0.2">
      <c r="A158" t="s">
        <v>71</v>
      </c>
      <c r="E158" s="15" t="s">
        <v>65</v>
      </c>
    </row>
    <row r="159" spans="1:16" x14ac:dyDescent="0.2">
      <c r="A159" s="17" t="s">
        <v>63</v>
      </c>
      <c r="B159" s="21" t="s">
        <v>269</v>
      </c>
      <c r="C159" s="21" t="s">
        <v>270</v>
      </c>
      <c r="D159" s="17" t="s">
        <v>65</v>
      </c>
      <c r="E159" s="22" t="s">
        <v>271</v>
      </c>
      <c r="F159" s="8" t="s">
        <v>67</v>
      </c>
      <c r="G159" s="23">
        <v>6</v>
      </c>
      <c r="H159" s="24">
        <v>0</v>
      </c>
      <c r="I159" s="24">
        <f>ROUND(ROUND(H159,2)*ROUND(G159,3),2)</f>
        <v>0</v>
      </c>
      <c r="J159" s="8" t="s">
        <v>68</v>
      </c>
      <c r="K159" s="17"/>
      <c r="L159" s="17"/>
      <c r="M159" s="17"/>
      <c r="O159">
        <f>(I159*21)/100</f>
        <v>0</v>
      </c>
      <c r="P159" t="s">
        <v>30</v>
      </c>
    </row>
    <row r="160" spans="1:16" x14ac:dyDescent="0.2">
      <c r="A160" s="25" t="s">
        <v>69</v>
      </c>
      <c r="E160" s="15" t="s">
        <v>271</v>
      </c>
    </row>
    <row r="161" spans="1:16" x14ac:dyDescent="0.2">
      <c r="A161" s="26" t="s">
        <v>70</v>
      </c>
      <c r="E161" s="27" t="s">
        <v>65</v>
      </c>
    </row>
    <row r="162" spans="1:16" x14ac:dyDescent="0.2">
      <c r="A162" t="s">
        <v>71</v>
      </c>
      <c r="E162" s="15" t="s">
        <v>65</v>
      </c>
    </row>
    <row r="163" spans="1:16" ht="25.5" x14ac:dyDescent="0.2">
      <c r="A163" s="17" t="s">
        <v>63</v>
      </c>
      <c r="B163" s="21" t="s">
        <v>272</v>
      </c>
      <c r="C163" s="21" t="s">
        <v>273</v>
      </c>
      <c r="D163" s="17" t="s">
        <v>65</v>
      </c>
      <c r="E163" s="22" t="s">
        <v>274</v>
      </c>
      <c r="F163" s="8" t="s">
        <v>67</v>
      </c>
      <c r="G163" s="23">
        <v>6</v>
      </c>
      <c r="H163" s="24">
        <v>0</v>
      </c>
      <c r="I163" s="24">
        <f>ROUND(ROUND(H163,2)*ROUND(G163,3),2)</f>
        <v>0</v>
      </c>
      <c r="J163" s="8" t="s">
        <v>68</v>
      </c>
      <c r="K163" s="17"/>
      <c r="L163" s="17"/>
      <c r="M163" s="17"/>
      <c r="O163">
        <f>(I163*21)/100</f>
        <v>0</v>
      </c>
      <c r="P163" t="s">
        <v>30</v>
      </c>
    </row>
    <row r="164" spans="1:16" ht="25.5" x14ac:dyDescent="0.2">
      <c r="A164" s="25" t="s">
        <v>69</v>
      </c>
      <c r="E164" s="15" t="s">
        <v>274</v>
      </c>
    </row>
    <row r="165" spans="1:16" x14ac:dyDescent="0.2">
      <c r="A165" s="26" t="s">
        <v>70</v>
      </c>
      <c r="E165" s="27" t="s">
        <v>65</v>
      </c>
    </row>
    <row r="166" spans="1:16" x14ac:dyDescent="0.2">
      <c r="A166" t="s">
        <v>71</v>
      </c>
      <c r="E166" s="15" t="s">
        <v>65</v>
      </c>
    </row>
    <row r="167" spans="1:16" x14ac:dyDescent="0.2">
      <c r="A167" s="17" t="s">
        <v>63</v>
      </c>
      <c r="B167" s="21" t="s">
        <v>275</v>
      </c>
      <c r="C167" s="21" t="s">
        <v>276</v>
      </c>
      <c r="D167" s="17" t="s">
        <v>65</v>
      </c>
      <c r="E167" s="22" t="s">
        <v>277</v>
      </c>
      <c r="F167" s="8" t="s">
        <v>67</v>
      </c>
      <c r="G167" s="23">
        <v>1</v>
      </c>
      <c r="H167" s="24">
        <v>0</v>
      </c>
      <c r="I167" s="24">
        <f>ROUND(ROUND(H167,2)*ROUND(G167,3),2)</f>
        <v>0</v>
      </c>
      <c r="J167" s="8" t="s">
        <v>68</v>
      </c>
      <c r="K167" s="17"/>
      <c r="L167" s="17"/>
      <c r="M167" s="17"/>
      <c r="O167">
        <f>(I167*21)/100</f>
        <v>0</v>
      </c>
      <c r="P167" t="s">
        <v>30</v>
      </c>
    </row>
    <row r="168" spans="1:16" x14ac:dyDescent="0.2">
      <c r="A168" s="25" t="s">
        <v>69</v>
      </c>
      <c r="E168" s="15" t="s">
        <v>277</v>
      </c>
    </row>
    <row r="169" spans="1:16" x14ac:dyDescent="0.2">
      <c r="A169" s="26" t="s">
        <v>70</v>
      </c>
      <c r="E169" s="27" t="s">
        <v>65</v>
      </c>
    </row>
    <row r="170" spans="1:16" x14ac:dyDescent="0.2">
      <c r="A170" t="s">
        <v>71</v>
      </c>
      <c r="E170" s="15" t="s">
        <v>65</v>
      </c>
    </row>
    <row r="171" spans="1:16" x14ac:dyDescent="0.2">
      <c r="A171" s="17" t="s">
        <v>63</v>
      </c>
      <c r="B171" s="21" t="s">
        <v>278</v>
      </c>
      <c r="C171" s="21" t="s">
        <v>279</v>
      </c>
      <c r="D171" s="17" t="s">
        <v>65</v>
      </c>
      <c r="E171" s="22" t="s">
        <v>280</v>
      </c>
      <c r="F171" s="8" t="s">
        <v>67</v>
      </c>
      <c r="G171" s="23">
        <v>1</v>
      </c>
      <c r="H171" s="24">
        <v>0</v>
      </c>
      <c r="I171" s="24">
        <f>ROUND(ROUND(H171,2)*ROUND(G171,3),2)</f>
        <v>0</v>
      </c>
      <c r="J171" s="8" t="s">
        <v>68</v>
      </c>
      <c r="K171" s="17"/>
      <c r="L171" s="17"/>
      <c r="M171" s="17"/>
      <c r="O171">
        <f>(I171*21)/100</f>
        <v>0</v>
      </c>
      <c r="P171" t="s">
        <v>30</v>
      </c>
    </row>
    <row r="172" spans="1:16" x14ac:dyDescent="0.2">
      <c r="A172" s="25" t="s">
        <v>69</v>
      </c>
      <c r="E172" s="15" t="s">
        <v>280</v>
      </c>
    </row>
    <row r="173" spans="1:16" x14ac:dyDescent="0.2">
      <c r="A173" s="26" t="s">
        <v>70</v>
      </c>
      <c r="E173" s="27" t="s">
        <v>65</v>
      </c>
    </row>
    <row r="174" spans="1:16" x14ac:dyDescent="0.2">
      <c r="A174" t="s">
        <v>71</v>
      </c>
      <c r="E174" s="15" t="s">
        <v>65</v>
      </c>
    </row>
    <row r="175" spans="1:16" x14ac:dyDescent="0.2">
      <c r="A175" s="17" t="s">
        <v>63</v>
      </c>
      <c r="B175" s="21" t="s">
        <v>281</v>
      </c>
      <c r="C175" s="21" t="s">
        <v>282</v>
      </c>
      <c r="D175" s="17" t="s">
        <v>65</v>
      </c>
      <c r="E175" s="22" t="s">
        <v>283</v>
      </c>
      <c r="F175" s="8" t="s">
        <v>67</v>
      </c>
      <c r="G175" s="23">
        <v>1</v>
      </c>
      <c r="H175" s="24">
        <v>0</v>
      </c>
      <c r="I175" s="24">
        <f>ROUND(ROUND(H175,2)*ROUND(G175,3),2)</f>
        <v>0</v>
      </c>
      <c r="J175" s="8" t="s">
        <v>68</v>
      </c>
      <c r="K175" s="17"/>
      <c r="L175" s="17"/>
      <c r="M175" s="17"/>
      <c r="O175">
        <f>(I175*21)/100</f>
        <v>0</v>
      </c>
      <c r="P175" t="s">
        <v>30</v>
      </c>
    </row>
    <row r="176" spans="1:16" x14ac:dyDescent="0.2">
      <c r="A176" s="25" t="s">
        <v>69</v>
      </c>
      <c r="E176" s="15" t="s">
        <v>283</v>
      </c>
    </row>
    <row r="177" spans="1:16" x14ac:dyDescent="0.2">
      <c r="A177" s="26" t="s">
        <v>70</v>
      </c>
      <c r="E177" s="27" t="s">
        <v>65</v>
      </c>
    </row>
    <row r="178" spans="1:16" x14ac:dyDescent="0.2">
      <c r="A178" t="s">
        <v>71</v>
      </c>
      <c r="E178" s="15" t="s">
        <v>65</v>
      </c>
    </row>
    <row r="179" spans="1:16" x14ac:dyDescent="0.2">
      <c r="A179" s="17" t="s">
        <v>63</v>
      </c>
      <c r="B179" s="21" t="s">
        <v>284</v>
      </c>
      <c r="C179" s="21" t="s">
        <v>285</v>
      </c>
      <c r="D179" s="17" t="s">
        <v>65</v>
      </c>
      <c r="E179" s="22" t="s">
        <v>286</v>
      </c>
      <c r="F179" s="8" t="s">
        <v>67</v>
      </c>
      <c r="G179" s="23">
        <v>1</v>
      </c>
      <c r="H179" s="24">
        <v>0</v>
      </c>
      <c r="I179" s="24">
        <f>ROUND(ROUND(H179,2)*ROUND(G179,3),2)</f>
        <v>0</v>
      </c>
      <c r="J179" s="8" t="s">
        <v>68</v>
      </c>
      <c r="K179" s="17"/>
      <c r="L179" s="17"/>
      <c r="M179" s="17"/>
      <c r="O179">
        <f>(I179*21)/100</f>
        <v>0</v>
      </c>
      <c r="P179" t="s">
        <v>30</v>
      </c>
    </row>
    <row r="180" spans="1:16" x14ac:dyDescent="0.2">
      <c r="A180" s="25" t="s">
        <v>69</v>
      </c>
      <c r="E180" s="15" t="s">
        <v>286</v>
      </c>
    </row>
    <row r="181" spans="1:16" x14ac:dyDescent="0.2">
      <c r="A181" s="26" t="s">
        <v>70</v>
      </c>
      <c r="E181" s="27" t="s">
        <v>65</v>
      </c>
    </row>
    <row r="182" spans="1:16" x14ac:dyDescent="0.2">
      <c r="A182" t="s">
        <v>71</v>
      </c>
      <c r="E182" s="15" t="s">
        <v>65</v>
      </c>
    </row>
    <row r="183" spans="1:16" x14ac:dyDescent="0.2">
      <c r="A183" s="17" t="s">
        <v>63</v>
      </c>
      <c r="B183" s="21" t="s">
        <v>287</v>
      </c>
      <c r="C183" s="21" t="s">
        <v>123</v>
      </c>
      <c r="D183" s="17" t="s">
        <v>65</v>
      </c>
      <c r="E183" s="22" t="s">
        <v>124</v>
      </c>
      <c r="F183" s="8" t="s">
        <v>67</v>
      </c>
      <c r="G183" s="23">
        <v>1</v>
      </c>
      <c r="H183" s="24">
        <v>0</v>
      </c>
      <c r="I183" s="24">
        <f>ROUND(ROUND(H183,2)*ROUND(G183,3),2)</f>
        <v>0</v>
      </c>
      <c r="J183" s="8" t="s">
        <v>68</v>
      </c>
      <c r="K183" s="17"/>
      <c r="L183" s="17"/>
      <c r="M183" s="17"/>
      <c r="O183">
        <f>(I183*21)/100</f>
        <v>0</v>
      </c>
      <c r="P183" t="s">
        <v>30</v>
      </c>
    </row>
    <row r="184" spans="1:16" x14ac:dyDescent="0.2">
      <c r="A184" s="25" t="s">
        <v>69</v>
      </c>
      <c r="E184" s="15" t="s">
        <v>124</v>
      </c>
    </row>
    <row r="185" spans="1:16" x14ac:dyDescent="0.2">
      <c r="A185" s="26" t="s">
        <v>70</v>
      </c>
      <c r="E185" s="27" t="s">
        <v>65</v>
      </c>
    </row>
    <row r="186" spans="1:16" x14ac:dyDescent="0.2">
      <c r="A186" t="s">
        <v>71</v>
      </c>
      <c r="E186" s="15" t="s">
        <v>65</v>
      </c>
    </row>
    <row r="187" spans="1:16" x14ac:dyDescent="0.2">
      <c r="A187" s="17" t="s">
        <v>63</v>
      </c>
      <c r="B187" s="21" t="s">
        <v>288</v>
      </c>
      <c r="C187" s="21" t="s">
        <v>125</v>
      </c>
      <c r="D187" s="17" t="s">
        <v>65</v>
      </c>
      <c r="E187" s="22" t="s">
        <v>126</v>
      </c>
      <c r="F187" s="8" t="s">
        <v>67</v>
      </c>
      <c r="G187" s="23">
        <v>1</v>
      </c>
      <c r="H187" s="24">
        <v>0</v>
      </c>
      <c r="I187" s="24">
        <f>ROUND(ROUND(H187,2)*ROUND(G187,3),2)</f>
        <v>0</v>
      </c>
      <c r="J187" s="8" t="s">
        <v>68</v>
      </c>
      <c r="K187" s="17"/>
      <c r="L187" s="17"/>
      <c r="M187" s="17"/>
      <c r="O187">
        <f>(I187*21)/100</f>
        <v>0</v>
      </c>
      <c r="P187" t="s">
        <v>30</v>
      </c>
    </row>
    <row r="188" spans="1:16" x14ac:dyDescent="0.2">
      <c r="A188" s="25" t="s">
        <v>69</v>
      </c>
      <c r="E188" s="15" t="s">
        <v>126</v>
      </c>
    </row>
    <row r="189" spans="1:16" x14ac:dyDescent="0.2">
      <c r="A189" s="26" t="s">
        <v>70</v>
      </c>
      <c r="E189" s="27" t="s">
        <v>65</v>
      </c>
    </row>
    <row r="190" spans="1:16" x14ac:dyDescent="0.2">
      <c r="A190" t="s">
        <v>71</v>
      </c>
      <c r="E190" s="15" t="s">
        <v>65</v>
      </c>
    </row>
    <row r="191" spans="1:16" x14ac:dyDescent="0.2">
      <c r="A191" s="17" t="s">
        <v>63</v>
      </c>
      <c r="B191" s="21" t="s">
        <v>289</v>
      </c>
      <c r="C191" s="21" t="s">
        <v>290</v>
      </c>
      <c r="D191" s="17" t="s">
        <v>65</v>
      </c>
      <c r="E191" s="22" t="s">
        <v>291</v>
      </c>
      <c r="F191" s="8" t="s">
        <v>67</v>
      </c>
      <c r="G191" s="23">
        <v>2</v>
      </c>
      <c r="H191" s="24">
        <v>0</v>
      </c>
      <c r="I191" s="24">
        <f>ROUND(ROUND(H191,2)*ROUND(G191,3),2)</f>
        <v>0</v>
      </c>
      <c r="J191" s="8" t="s">
        <v>68</v>
      </c>
      <c r="K191" s="17"/>
      <c r="L191" s="17"/>
      <c r="M191" s="17"/>
      <c r="O191">
        <f>(I191*21)/100</f>
        <v>0</v>
      </c>
      <c r="P191" t="s">
        <v>30</v>
      </c>
    </row>
    <row r="192" spans="1:16" x14ac:dyDescent="0.2">
      <c r="A192" s="25" t="s">
        <v>69</v>
      </c>
      <c r="E192" s="15" t="s">
        <v>291</v>
      </c>
    </row>
    <row r="193" spans="1:16" x14ac:dyDescent="0.2">
      <c r="A193" s="26" t="s">
        <v>70</v>
      </c>
      <c r="E193" s="27" t="s">
        <v>65</v>
      </c>
    </row>
    <row r="194" spans="1:16" x14ac:dyDescent="0.2">
      <c r="A194" t="s">
        <v>71</v>
      </c>
      <c r="E194" s="15" t="s">
        <v>65</v>
      </c>
    </row>
    <row r="195" spans="1:16" x14ac:dyDescent="0.2">
      <c r="A195" s="17" t="s">
        <v>63</v>
      </c>
      <c r="B195" s="21" t="s">
        <v>292</v>
      </c>
      <c r="C195" s="21" t="s">
        <v>145</v>
      </c>
      <c r="D195" s="17" t="s">
        <v>65</v>
      </c>
      <c r="E195" s="22" t="s">
        <v>146</v>
      </c>
      <c r="F195" s="8" t="s">
        <v>67</v>
      </c>
      <c r="G195" s="23">
        <v>2</v>
      </c>
      <c r="H195" s="24">
        <v>0</v>
      </c>
      <c r="I195" s="24">
        <f>ROUND(ROUND(H195,2)*ROUND(G195,3),2)</f>
        <v>0</v>
      </c>
      <c r="J195" s="8" t="s">
        <v>68</v>
      </c>
      <c r="K195" s="17"/>
      <c r="L195" s="17"/>
      <c r="M195" s="17"/>
      <c r="O195">
        <f>(I195*21)/100</f>
        <v>0</v>
      </c>
      <c r="P195" t="s">
        <v>30</v>
      </c>
    </row>
    <row r="196" spans="1:16" x14ac:dyDescent="0.2">
      <c r="A196" s="25" t="s">
        <v>69</v>
      </c>
      <c r="E196" s="15" t="s">
        <v>146</v>
      </c>
    </row>
    <row r="197" spans="1:16" x14ac:dyDescent="0.2">
      <c r="A197" s="26" t="s">
        <v>70</v>
      </c>
      <c r="E197" s="27" t="s">
        <v>65</v>
      </c>
    </row>
    <row r="198" spans="1:16" x14ac:dyDescent="0.2">
      <c r="A198" t="s">
        <v>71</v>
      </c>
      <c r="E198" s="15" t="s">
        <v>65</v>
      </c>
    </row>
    <row r="199" spans="1:16" x14ac:dyDescent="0.2">
      <c r="A199" s="17" t="s">
        <v>63</v>
      </c>
      <c r="B199" s="21" t="s">
        <v>293</v>
      </c>
      <c r="C199" s="21" t="s">
        <v>148</v>
      </c>
      <c r="D199" s="17" t="s">
        <v>65</v>
      </c>
      <c r="E199" s="22" t="s">
        <v>149</v>
      </c>
      <c r="F199" s="8" t="s">
        <v>67</v>
      </c>
      <c r="G199" s="23">
        <v>2</v>
      </c>
      <c r="H199" s="24">
        <v>0</v>
      </c>
      <c r="I199" s="24">
        <f>ROUND(ROUND(H199,2)*ROUND(G199,3),2)</f>
        <v>0</v>
      </c>
      <c r="J199" s="8" t="s">
        <v>68</v>
      </c>
      <c r="K199" s="17"/>
      <c r="L199" s="17"/>
      <c r="M199" s="17"/>
      <c r="O199">
        <f>(I199*21)/100</f>
        <v>0</v>
      </c>
      <c r="P199" t="s">
        <v>30</v>
      </c>
    </row>
    <row r="200" spans="1:16" x14ac:dyDescent="0.2">
      <c r="A200" s="25" t="s">
        <v>69</v>
      </c>
      <c r="E200" s="15" t="s">
        <v>149</v>
      </c>
    </row>
    <row r="201" spans="1:16" x14ac:dyDescent="0.2">
      <c r="A201" s="26" t="s">
        <v>70</v>
      </c>
      <c r="E201" s="27" t="s">
        <v>65</v>
      </c>
    </row>
    <row r="202" spans="1:16" x14ac:dyDescent="0.2">
      <c r="A202" t="s">
        <v>71</v>
      </c>
      <c r="E202" s="15" t="s">
        <v>65</v>
      </c>
    </row>
    <row r="203" spans="1:16" x14ac:dyDescent="0.2">
      <c r="A203" s="17" t="s">
        <v>63</v>
      </c>
      <c r="B203" s="21" t="s">
        <v>294</v>
      </c>
      <c r="C203" s="21" t="s">
        <v>295</v>
      </c>
      <c r="D203" s="17" t="s">
        <v>65</v>
      </c>
      <c r="E203" s="22" t="s">
        <v>296</v>
      </c>
      <c r="F203" s="8" t="s">
        <v>67</v>
      </c>
      <c r="G203" s="23">
        <v>1</v>
      </c>
      <c r="H203" s="24">
        <v>0</v>
      </c>
      <c r="I203" s="24">
        <f>ROUND(ROUND(H203,2)*ROUND(G203,3),2)</f>
        <v>0</v>
      </c>
      <c r="J203" s="8" t="s">
        <v>68</v>
      </c>
      <c r="K203" s="17"/>
      <c r="L203" s="17"/>
      <c r="M203" s="17"/>
      <c r="O203">
        <f>(I203*21)/100</f>
        <v>0</v>
      </c>
      <c r="P203" t="s">
        <v>30</v>
      </c>
    </row>
    <row r="204" spans="1:16" x14ac:dyDescent="0.2">
      <c r="A204" s="25" t="s">
        <v>69</v>
      </c>
      <c r="E204" s="15" t="s">
        <v>296</v>
      </c>
    </row>
    <row r="205" spans="1:16" x14ac:dyDescent="0.2">
      <c r="A205" s="26" t="s">
        <v>70</v>
      </c>
      <c r="E205" s="27" t="s">
        <v>65</v>
      </c>
    </row>
    <row r="206" spans="1:16" x14ac:dyDescent="0.2">
      <c r="A206" t="s">
        <v>71</v>
      </c>
      <c r="E206" s="15" t="s">
        <v>65</v>
      </c>
    </row>
    <row r="207" spans="1:16" x14ac:dyDescent="0.2">
      <c r="A207" s="17" t="s">
        <v>63</v>
      </c>
      <c r="B207" s="21" t="s">
        <v>297</v>
      </c>
      <c r="C207" s="21" t="s">
        <v>298</v>
      </c>
      <c r="D207" s="17" t="s">
        <v>65</v>
      </c>
      <c r="E207" s="22" t="s">
        <v>299</v>
      </c>
      <c r="F207" s="8" t="s">
        <v>300</v>
      </c>
      <c r="G207" s="23">
        <v>12</v>
      </c>
      <c r="H207" s="24">
        <v>0</v>
      </c>
      <c r="I207" s="24">
        <f>ROUND(ROUND(H207,2)*ROUND(G207,3),2)</f>
        <v>0</v>
      </c>
      <c r="J207" s="8" t="s">
        <v>68</v>
      </c>
      <c r="K207" s="17"/>
      <c r="L207" s="17"/>
      <c r="M207" s="17"/>
      <c r="O207">
        <f>(I207*21)/100</f>
        <v>0</v>
      </c>
      <c r="P207" t="s">
        <v>30</v>
      </c>
    </row>
    <row r="208" spans="1:16" x14ac:dyDescent="0.2">
      <c r="A208" s="25" t="s">
        <v>69</v>
      </c>
      <c r="E208" s="15" t="s">
        <v>299</v>
      </c>
    </row>
    <row r="209" spans="1:16" x14ac:dyDescent="0.2">
      <c r="A209" s="26" t="s">
        <v>70</v>
      </c>
      <c r="E209" s="27" t="s">
        <v>65</v>
      </c>
    </row>
    <row r="210" spans="1:16" x14ac:dyDescent="0.2">
      <c r="A210" t="s">
        <v>71</v>
      </c>
      <c r="E210" s="15" t="s">
        <v>65</v>
      </c>
    </row>
    <row r="211" spans="1:16" x14ac:dyDescent="0.2">
      <c r="A211" s="17" t="s">
        <v>63</v>
      </c>
      <c r="B211" s="21" t="s">
        <v>301</v>
      </c>
      <c r="C211" s="21" t="s">
        <v>302</v>
      </c>
      <c r="D211" s="17" t="s">
        <v>65</v>
      </c>
      <c r="E211" s="22" t="s">
        <v>303</v>
      </c>
      <c r="F211" s="8" t="s">
        <v>304</v>
      </c>
      <c r="G211" s="23">
        <v>1.4999999999999999E-2</v>
      </c>
      <c r="H211" s="24">
        <v>0</v>
      </c>
      <c r="I211" s="24">
        <f>ROUND(ROUND(H211,2)*ROUND(G211,3),2)</f>
        <v>0</v>
      </c>
      <c r="J211" s="8" t="s">
        <v>68</v>
      </c>
      <c r="K211" s="17"/>
      <c r="L211" s="17"/>
      <c r="M211" s="17"/>
      <c r="O211">
        <f>(I211*21)/100</f>
        <v>0</v>
      </c>
      <c r="P211" t="s">
        <v>30</v>
      </c>
    </row>
    <row r="212" spans="1:16" x14ac:dyDescent="0.2">
      <c r="A212" s="25" t="s">
        <v>69</v>
      </c>
      <c r="E212" s="15" t="s">
        <v>303</v>
      </c>
    </row>
    <row r="213" spans="1:16" x14ac:dyDescent="0.2">
      <c r="A213" s="26" t="s">
        <v>70</v>
      </c>
      <c r="E213" s="27" t="s">
        <v>65</v>
      </c>
    </row>
    <row r="214" spans="1:16" x14ac:dyDescent="0.2">
      <c r="A214" t="s">
        <v>71</v>
      </c>
      <c r="E214" s="15" t="s">
        <v>65</v>
      </c>
    </row>
    <row r="215" spans="1:16" x14ac:dyDescent="0.2">
      <c r="A215" s="17" t="s">
        <v>63</v>
      </c>
      <c r="B215" s="21" t="s">
        <v>305</v>
      </c>
      <c r="C215" s="21" t="s">
        <v>306</v>
      </c>
      <c r="D215" s="17" t="s">
        <v>65</v>
      </c>
      <c r="E215" s="22" t="s">
        <v>307</v>
      </c>
      <c r="F215" s="8" t="s">
        <v>224</v>
      </c>
      <c r="G215" s="23">
        <v>15</v>
      </c>
      <c r="H215" s="24">
        <v>0</v>
      </c>
      <c r="I215" s="24">
        <f>ROUND(ROUND(H215,2)*ROUND(G215,3),2)</f>
        <v>0</v>
      </c>
      <c r="J215" s="8" t="s">
        <v>68</v>
      </c>
      <c r="K215" s="17"/>
      <c r="L215" s="17"/>
      <c r="M215" s="17"/>
      <c r="O215">
        <f>(I215*21)/100</f>
        <v>0</v>
      </c>
      <c r="P215" t="s">
        <v>30</v>
      </c>
    </row>
    <row r="216" spans="1:16" x14ac:dyDescent="0.2">
      <c r="A216" s="25" t="s">
        <v>69</v>
      </c>
      <c r="E216" s="15" t="s">
        <v>307</v>
      </c>
    </row>
    <row r="217" spans="1:16" x14ac:dyDescent="0.2">
      <c r="A217" s="26" t="s">
        <v>70</v>
      </c>
      <c r="E217" s="27" t="s">
        <v>65</v>
      </c>
    </row>
    <row r="218" spans="1:16" x14ac:dyDescent="0.2">
      <c r="A218" t="s">
        <v>71</v>
      </c>
      <c r="E218" s="15" t="s">
        <v>65</v>
      </c>
    </row>
    <row r="219" spans="1:16" x14ac:dyDescent="0.2">
      <c r="A219" s="17" t="s">
        <v>63</v>
      </c>
      <c r="B219" s="21" t="s">
        <v>308</v>
      </c>
      <c r="C219" s="21" t="s">
        <v>309</v>
      </c>
      <c r="D219" s="17" t="s">
        <v>65</v>
      </c>
      <c r="E219" s="22" t="s">
        <v>310</v>
      </c>
      <c r="F219" s="8" t="s">
        <v>304</v>
      </c>
      <c r="G219" s="23">
        <v>0.09</v>
      </c>
      <c r="H219" s="24">
        <v>0</v>
      </c>
      <c r="I219" s="24">
        <f>ROUND(ROUND(H219,2)*ROUND(G219,3),2)</f>
        <v>0</v>
      </c>
      <c r="J219" s="8" t="s">
        <v>68</v>
      </c>
      <c r="K219" s="17"/>
      <c r="L219" s="17"/>
      <c r="M219" s="17"/>
      <c r="O219">
        <f>(I219*21)/100</f>
        <v>0</v>
      </c>
      <c r="P219" t="s">
        <v>30</v>
      </c>
    </row>
    <row r="220" spans="1:16" x14ac:dyDescent="0.2">
      <c r="A220" s="25" t="s">
        <v>69</v>
      </c>
      <c r="E220" s="15" t="s">
        <v>310</v>
      </c>
    </row>
    <row r="221" spans="1:16" x14ac:dyDescent="0.2">
      <c r="A221" s="26" t="s">
        <v>70</v>
      </c>
      <c r="E221" s="27" t="s">
        <v>65</v>
      </c>
    </row>
    <row r="222" spans="1:16" x14ac:dyDescent="0.2">
      <c r="A222" t="s">
        <v>71</v>
      </c>
      <c r="E222" s="15" t="s">
        <v>65</v>
      </c>
    </row>
    <row r="223" spans="1:16" x14ac:dyDescent="0.2">
      <c r="A223" s="17" t="s">
        <v>63</v>
      </c>
      <c r="B223" s="21" t="s">
        <v>311</v>
      </c>
      <c r="C223" s="21" t="s">
        <v>312</v>
      </c>
      <c r="D223" s="17" t="s">
        <v>65</v>
      </c>
      <c r="E223" s="22" t="s">
        <v>313</v>
      </c>
      <c r="F223" s="8" t="s">
        <v>304</v>
      </c>
      <c r="G223" s="23">
        <v>0.09</v>
      </c>
      <c r="H223" s="24">
        <v>0</v>
      </c>
      <c r="I223" s="24">
        <f>ROUND(ROUND(H223,2)*ROUND(G223,3),2)</f>
        <v>0</v>
      </c>
      <c r="J223" s="8" t="s">
        <v>68</v>
      </c>
      <c r="K223" s="17"/>
      <c r="L223" s="17"/>
      <c r="M223" s="17"/>
      <c r="O223">
        <f>(I223*21)/100</f>
        <v>0</v>
      </c>
      <c r="P223" t="s">
        <v>30</v>
      </c>
    </row>
    <row r="224" spans="1:16" x14ac:dyDescent="0.2">
      <c r="A224" s="25" t="s">
        <v>69</v>
      </c>
      <c r="E224" s="15" t="s">
        <v>313</v>
      </c>
    </row>
    <row r="225" spans="1:16" x14ac:dyDescent="0.2">
      <c r="A225" s="26" t="s">
        <v>70</v>
      </c>
      <c r="E225" s="27" t="s">
        <v>65</v>
      </c>
    </row>
    <row r="226" spans="1:16" x14ac:dyDescent="0.2">
      <c r="A226" t="s">
        <v>71</v>
      </c>
      <c r="E226" s="15" t="s">
        <v>65</v>
      </c>
    </row>
    <row r="227" spans="1:16" x14ac:dyDescent="0.2">
      <c r="A227" s="17" t="s">
        <v>63</v>
      </c>
      <c r="B227" s="21" t="s">
        <v>314</v>
      </c>
      <c r="C227" s="21" t="s">
        <v>315</v>
      </c>
      <c r="D227" s="17" t="s">
        <v>65</v>
      </c>
      <c r="E227" s="22" t="s">
        <v>316</v>
      </c>
      <c r="F227" s="8" t="s">
        <v>67</v>
      </c>
      <c r="G227" s="23">
        <v>8</v>
      </c>
      <c r="H227" s="24">
        <v>0</v>
      </c>
      <c r="I227" s="24">
        <f>ROUND(ROUND(H227,2)*ROUND(G227,3),2)</f>
        <v>0</v>
      </c>
      <c r="J227" s="8" t="s">
        <v>68</v>
      </c>
      <c r="K227" s="17"/>
      <c r="L227" s="17"/>
      <c r="M227" s="17"/>
      <c r="O227">
        <f>(I227*21)/100</f>
        <v>0</v>
      </c>
      <c r="P227" t="s">
        <v>30</v>
      </c>
    </row>
    <row r="228" spans="1:16" x14ac:dyDescent="0.2">
      <c r="A228" s="25" t="s">
        <v>69</v>
      </c>
      <c r="E228" s="15" t="s">
        <v>316</v>
      </c>
    </row>
    <row r="229" spans="1:16" x14ac:dyDescent="0.2">
      <c r="A229" s="26" t="s">
        <v>70</v>
      </c>
      <c r="E229" s="27" t="s">
        <v>65</v>
      </c>
    </row>
    <row r="230" spans="1:16" x14ac:dyDescent="0.2">
      <c r="A230" t="s">
        <v>71</v>
      </c>
      <c r="E230" s="15" t="s">
        <v>65</v>
      </c>
    </row>
    <row r="231" spans="1:16" x14ac:dyDescent="0.2">
      <c r="A231" s="17" t="s">
        <v>63</v>
      </c>
      <c r="B231" s="21" t="s">
        <v>317</v>
      </c>
      <c r="C231" s="21" t="s">
        <v>318</v>
      </c>
      <c r="D231" s="17" t="s">
        <v>65</v>
      </c>
      <c r="E231" s="22" t="s">
        <v>319</v>
      </c>
      <c r="F231" s="8" t="s">
        <v>67</v>
      </c>
      <c r="G231" s="23">
        <v>8</v>
      </c>
      <c r="H231" s="24">
        <v>0</v>
      </c>
      <c r="I231" s="24">
        <f>ROUND(ROUND(H231,2)*ROUND(G231,3),2)</f>
        <v>0</v>
      </c>
      <c r="J231" s="8" t="s">
        <v>68</v>
      </c>
      <c r="K231" s="17"/>
      <c r="L231" s="17"/>
      <c r="M231" s="17"/>
      <c r="O231">
        <f>(I231*21)/100</f>
        <v>0</v>
      </c>
      <c r="P231" t="s">
        <v>30</v>
      </c>
    </row>
    <row r="232" spans="1:16" x14ac:dyDescent="0.2">
      <c r="A232" s="25" t="s">
        <v>69</v>
      </c>
      <c r="E232" s="15" t="s">
        <v>319</v>
      </c>
    </row>
    <row r="233" spans="1:16" x14ac:dyDescent="0.2">
      <c r="A233" s="26" t="s">
        <v>70</v>
      </c>
      <c r="E233" s="27" t="s">
        <v>65</v>
      </c>
    </row>
    <row r="234" spans="1:16" x14ac:dyDescent="0.2">
      <c r="A234" t="s">
        <v>71</v>
      </c>
      <c r="E234" s="15" t="s">
        <v>65</v>
      </c>
    </row>
    <row r="235" spans="1:16" x14ac:dyDescent="0.2">
      <c r="A235" s="17" t="s">
        <v>63</v>
      </c>
      <c r="B235" s="21" t="s">
        <v>320</v>
      </c>
      <c r="C235" s="21" t="s">
        <v>321</v>
      </c>
      <c r="D235" s="17" t="s">
        <v>65</v>
      </c>
      <c r="E235" s="22" t="s">
        <v>322</v>
      </c>
      <c r="F235" s="8" t="s">
        <v>67</v>
      </c>
      <c r="G235" s="23">
        <v>1</v>
      </c>
      <c r="H235" s="24">
        <v>0</v>
      </c>
      <c r="I235" s="24">
        <f>ROUND(ROUND(H235,2)*ROUND(G235,3),2)</f>
        <v>0</v>
      </c>
      <c r="J235" s="8" t="s">
        <v>68</v>
      </c>
      <c r="K235" s="17"/>
      <c r="L235" s="17"/>
      <c r="M235" s="17"/>
      <c r="O235">
        <f>(I235*21)/100</f>
        <v>0</v>
      </c>
      <c r="P235" t="s">
        <v>30</v>
      </c>
    </row>
    <row r="236" spans="1:16" x14ac:dyDescent="0.2">
      <c r="A236" s="25" t="s">
        <v>69</v>
      </c>
      <c r="E236" s="15" t="s">
        <v>322</v>
      </c>
    </row>
    <row r="237" spans="1:16" x14ac:dyDescent="0.2">
      <c r="A237" s="26" t="s">
        <v>70</v>
      </c>
      <c r="E237" s="27" t="s">
        <v>65</v>
      </c>
    </row>
    <row r="238" spans="1:16" x14ac:dyDescent="0.2">
      <c r="A238" t="s">
        <v>71</v>
      </c>
      <c r="E238" s="15" t="s">
        <v>65</v>
      </c>
    </row>
    <row r="239" spans="1:16" x14ac:dyDescent="0.2">
      <c r="A239" s="17" t="s">
        <v>63</v>
      </c>
      <c r="B239" s="21" t="s">
        <v>323</v>
      </c>
      <c r="C239" s="21" t="s">
        <v>324</v>
      </c>
      <c r="D239" s="17" t="s">
        <v>65</v>
      </c>
      <c r="E239" s="22" t="s">
        <v>325</v>
      </c>
      <c r="F239" s="8" t="s">
        <v>67</v>
      </c>
      <c r="G239" s="23">
        <v>1</v>
      </c>
      <c r="H239" s="24">
        <v>0</v>
      </c>
      <c r="I239" s="24">
        <f>ROUND(ROUND(H239,2)*ROUND(G239,3),2)</f>
        <v>0</v>
      </c>
      <c r="J239" s="8" t="s">
        <v>68</v>
      </c>
      <c r="K239" s="17"/>
      <c r="L239" s="17"/>
      <c r="M239" s="17"/>
      <c r="O239">
        <f>(I239*21)/100</f>
        <v>0</v>
      </c>
      <c r="P239" t="s">
        <v>30</v>
      </c>
    </row>
    <row r="240" spans="1:16" x14ac:dyDescent="0.2">
      <c r="A240" s="25" t="s">
        <v>69</v>
      </c>
      <c r="E240" s="15" t="s">
        <v>325</v>
      </c>
    </row>
    <row r="241" spans="1:16" x14ac:dyDescent="0.2">
      <c r="A241" s="26" t="s">
        <v>70</v>
      </c>
      <c r="E241" s="27" t="s">
        <v>65</v>
      </c>
    </row>
    <row r="242" spans="1:16" x14ac:dyDescent="0.2">
      <c r="A242" t="s">
        <v>71</v>
      </c>
      <c r="E242" s="15" t="s">
        <v>65</v>
      </c>
    </row>
    <row r="243" spans="1:16" x14ac:dyDescent="0.2">
      <c r="A243" s="17" t="s">
        <v>63</v>
      </c>
      <c r="B243" s="21" t="s">
        <v>326</v>
      </c>
      <c r="C243" s="21" t="s">
        <v>327</v>
      </c>
      <c r="D243" s="17" t="s">
        <v>65</v>
      </c>
      <c r="E243" s="22" t="s">
        <v>328</v>
      </c>
      <c r="F243" s="8" t="s">
        <v>67</v>
      </c>
      <c r="G243" s="23">
        <v>1</v>
      </c>
      <c r="H243" s="24">
        <v>0</v>
      </c>
      <c r="I243" s="24">
        <f>ROUND(ROUND(H243,2)*ROUND(G243,3),2)</f>
        <v>0</v>
      </c>
      <c r="J243" s="8" t="s">
        <v>68</v>
      </c>
      <c r="K243" s="17"/>
      <c r="L243" s="17"/>
      <c r="M243" s="17"/>
      <c r="O243">
        <f>(I243*21)/100</f>
        <v>0</v>
      </c>
      <c r="P243" t="s">
        <v>30</v>
      </c>
    </row>
    <row r="244" spans="1:16" x14ac:dyDescent="0.2">
      <c r="A244" s="25" t="s">
        <v>69</v>
      </c>
      <c r="E244" s="15" t="s">
        <v>328</v>
      </c>
    </row>
    <row r="245" spans="1:16" x14ac:dyDescent="0.2">
      <c r="A245" s="26" t="s">
        <v>70</v>
      </c>
      <c r="E245" s="27" t="s">
        <v>65</v>
      </c>
    </row>
    <row r="246" spans="1:16" x14ac:dyDescent="0.2">
      <c r="A246" t="s">
        <v>71</v>
      </c>
      <c r="E246" s="15" t="s">
        <v>65</v>
      </c>
    </row>
    <row r="247" spans="1:16" x14ac:dyDescent="0.2">
      <c r="A247" s="17" t="s">
        <v>63</v>
      </c>
      <c r="B247" s="21" t="s">
        <v>329</v>
      </c>
      <c r="C247" s="21" t="s">
        <v>330</v>
      </c>
      <c r="D247" s="17" t="s">
        <v>65</v>
      </c>
      <c r="E247" s="22" t="s">
        <v>331</v>
      </c>
      <c r="F247" s="8" t="s">
        <v>67</v>
      </c>
      <c r="G247" s="23">
        <v>1</v>
      </c>
      <c r="H247" s="24">
        <v>0</v>
      </c>
      <c r="I247" s="24">
        <f>ROUND(ROUND(H247,2)*ROUND(G247,3),2)</f>
        <v>0</v>
      </c>
      <c r="J247" s="8" t="s">
        <v>68</v>
      </c>
      <c r="K247" s="17"/>
      <c r="L247" s="17"/>
      <c r="M247" s="17"/>
      <c r="O247">
        <f>(I247*21)/100</f>
        <v>0</v>
      </c>
      <c r="P247" t="s">
        <v>30</v>
      </c>
    </row>
    <row r="248" spans="1:16" x14ac:dyDescent="0.2">
      <c r="A248" s="25" t="s">
        <v>69</v>
      </c>
      <c r="E248" s="15" t="s">
        <v>331</v>
      </c>
    </row>
    <row r="249" spans="1:16" x14ac:dyDescent="0.2">
      <c r="A249" s="26" t="s">
        <v>70</v>
      </c>
      <c r="E249" s="27" t="s">
        <v>65</v>
      </c>
    </row>
    <row r="250" spans="1:16" x14ac:dyDescent="0.2">
      <c r="A250" t="s">
        <v>71</v>
      </c>
      <c r="E250" s="15" t="s">
        <v>65</v>
      </c>
    </row>
    <row r="251" spans="1:16" ht="25.5" x14ac:dyDescent="0.2">
      <c r="A251" s="17" t="s">
        <v>63</v>
      </c>
      <c r="B251" s="21" t="s">
        <v>332</v>
      </c>
      <c r="C251" s="21" t="s">
        <v>333</v>
      </c>
      <c r="D251" s="17" t="s">
        <v>65</v>
      </c>
      <c r="E251" s="22" t="s">
        <v>334</v>
      </c>
      <c r="F251" s="8" t="s">
        <v>67</v>
      </c>
      <c r="G251" s="23">
        <v>1</v>
      </c>
      <c r="H251" s="24">
        <v>0</v>
      </c>
      <c r="I251" s="24">
        <f>ROUND(ROUND(H251,2)*ROUND(G251,3),2)</f>
        <v>0</v>
      </c>
      <c r="J251" s="8" t="s">
        <v>68</v>
      </c>
      <c r="K251" s="17"/>
      <c r="L251" s="17"/>
      <c r="M251" s="17"/>
      <c r="O251">
        <f>(I251*21)/100</f>
        <v>0</v>
      </c>
      <c r="P251" t="s">
        <v>30</v>
      </c>
    </row>
    <row r="252" spans="1:16" ht="25.5" x14ac:dyDescent="0.2">
      <c r="A252" s="25" t="s">
        <v>69</v>
      </c>
      <c r="E252" s="15" t="s">
        <v>334</v>
      </c>
    </row>
    <row r="253" spans="1:16" x14ac:dyDescent="0.2">
      <c r="A253" s="26" t="s">
        <v>70</v>
      </c>
      <c r="E253" s="27" t="s">
        <v>65</v>
      </c>
    </row>
    <row r="254" spans="1:16" x14ac:dyDescent="0.2">
      <c r="A254" t="s">
        <v>71</v>
      </c>
      <c r="E254" s="15" t="s">
        <v>65</v>
      </c>
    </row>
    <row r="255" spans="1:16" ht="25.5" x14ac:dyDescent="0.2">
      <c r="A255" s="17" t="s">
        <v>63</v>
      </c>
      <c r="B255" s="21" t="s">
        <v>335</v>
      </c>
      <c r="C255" s="21" t="s">
        <v>336</v>
      </c>
      <c r="D255" s="17" t="s">
        <v>65</v>
      </c>
      <c r="E255" s="22" t="s">
        <v>337</v>
      </c>
      <c r="F255" s="8" t="s">
        <v>67</v>
      </c>
      <c r="G255" s="23">
        <v>2</v>
      </c>
      <c r="H255" s="24">
        <v>0</v>
      </c>
      <c r="I255" s="24">
        <f>ROUND(ROUND(H255,2)*ROUND(G255,3),2)</f>
        <v>0</v>
      </c>
      <c r="J255" s="8" t="s">
        <v>68</v>
      </c>
      <c r="K255" s="17"/>
      <c r="L255" s="17"/>
      <c r="M255" s="17"/>
      <c r="O255">
        <f>(I255*21)/100</f>
        <v>0</v>
      </c>
      <c r="P255" t="s">
        <v>30</v>
      </c>
    </row>
    <row r="256" spans="1:16" ht="25.5" x14ac:dyDescent="0.2">
      <c r="A256" s="25" t="s">
        <v>69</v>
      </c>
      <c r="E256" s="15" t="s">
        <v>337</v>
      </c>
    </row>
    <row r="257" spans="1:16" x14ac:dyDescent="0.2">
      <c r="A257" s="26" t="s">
        <v>70</v>
      </c>
      <c r="E257" s="27" t="s">
        <v>65</v>
      </c>
    </row>
    <row r="258" spans="1:16" x14ac:dyDescent="0.2">
      <c r="A258" t="s">
        <v>71</v>
      </c>
      <c r="E258" s="15" t="s">
        <v>65</v>
      </c>
    </row>
    <row r="259" spans="1:16" x14ac:dyDescent="0.2">
      <c r="A259" s="17" t="s">
        <v>63</v>
      </c>
      <c r="B259" s="21" t="s">
        <v>338</v>
      </c>
      <c r="C259" s="21" t="s">
        <v>339</v>
      </c>
      <c r="D259" s="17" t="s">
        <v>65</v>
      </c>
      <c r="E259" s="22" t="s">
        <v>340</v>
      </c>
      <c r="F259" s="8" t="s">
        <v>67</v>
      </c>
      <c r="G259" s="23">
        <v>1</v>
      </c>
      <c r="H259" s="24">
        <v>0</v>
      </c>
      <c r="I259" s="24">
        <f>ROUND(ROUND(H259,2)*ROUND(G259,3),2)</f>
        <v>0</v>
      </c>
      <c r="J259" s="8" t="s">
        <v>68</v>
      </c>
      <c r="K259" s="17"/>
      <c r="L259" s="17"/>
      <c r="M259" s="17"/>
      <c r="O259">
        <f>(I259*21)/100</f>
        <v>0</v>
      </c>
      <c r="P259" t="s">
        <v>30</v>
      </c>
    </row>
    <row r="260" spans="1:16" x14ac:dyDescent="0.2">
      <c r="A260" s="25" t="s">
        <v>69</v>
      </c>
      <c r="E260" s="15" t="s">
        <v>340</v>
      </c>
    </row>
    <row r="261" spans="1:16" x14ac:dyDescent="0.2">
      <c r="A261" s="26" t="s">
        <v>70</v>
      </c>
      <c r="E261" s="27" t="s">
        <v>65</v>
      </c>
    </row>
    <row r="262" spans="1:16" x14ac:dyDescent="0.2">
      <c r="A262" t="s">
        <v>71</v>
      </c>
      <c r="E262" s="15" t="s">
        <v>65</v>
      </c>
    </row>
    <row r="263" spans="1:16" x14ac:dyDescent="0.2">
      <c r="A263" s="17" t="s">
        <v>63</v>
      </c>
      <c r="B263" s="21" t="s">
        <v>341</v>
      </c>
      <c r="C263" s="21" t="s">
        <v>342</v>
      </c>
      <c r="D263" s="17" t="s">
        <v>65</v>
      </c>
      <c r="E263" s="22" t="s">
        <v>343</v>
      </c>
      <c r="F263" s="69" t="s">
        <v>950</v>
      </c>
      <c r="G263" s="23">
        <v>0.09</v>
      </c>
      <c r="H263" s="24">
        <v>0</v>
      </c>
      <c r="I263" s="24">
        <f>ROUND(ROUND(H263,2)*ROUND(G263,3),2)</f>
        <v>0</v>
      </c>
      <c r="J263" s="8" t="s">
        <v>194</v>
      </c>
      <c r="K263" s="17"/>
      <c r="L263" s="17"/>
      <c r="M263" s="17"/>
      <c r="O263">
        <f>(I263*21)/100</f>
        <v>0</v>
      </c>
      <c r="P263" t="s">
        <v>30</v>
      </c>
    </row>
    <row r="264" spans="1:16" x14ac:dyDescent="0.2">
      <c r="A264" s="25" t="s">
        <v>69</v>
      </c>
      <c r="E264" s="15" t="s">
        <v>343</v>
      </c>
    </row>
    <row r="265" spans="1:16" x14ac:dyDescent="0.2">
      <c r="A265" s="26" t="s">
        <v>70</v>
      </c>
      <c r="E265" s="27" t="s">
        <v>65</v>
      </c>
    </row>
    <row r="266" spans="1:16" x14ac:dyDescent="0.2">
      <c r="A266" t="s">
        <v>71</v>
      </c>
      <c r="E266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78"/>
  <sheetViews>
    <sheetView workbookViewId="0">
      <pane ySplit="9" topLeftCell="A10" activePane="bottomLeft" state="frozen"/>
      <selection pane="bottomLeft" activeCell="H67" sqref="H6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348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344</v>
      </c>
      <c r="D4" s="56"/>
      <c r="E4" s="62" t="s">
        <v>345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346</v>
      </c>
      <c r="D5" s="56"/>
      <c r="E5" s="62" t="s">
        <v>347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348</v>
      </c>
      <c r="D6" s="56"/>
      <c r="E6" s="65" t="s">
        <v>349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61</v>
      </c>
      <c r="E10" s="19" t="s">
        <v>62</v>
      </c>
      <c r="I10" s="20">
        <f>0+Q10</f>
        <v>0</v>
      </c>
      <c r="O10">
        <f>0+R10</f>
        <v>0</v>
      </c>
      <c r="Q10">
        <f>0+I11+I15+I19+I23+I27+I31+I35+I39+I43+I47+I51+I55+I59+I63+I67+I71+I75</f>
        <v>0</v>
      </c>
      <c r="R10">
        <f>0+O11+O15+O19+O23+O27+O31+O35+O39+O43+O47+O51+O55+O59+O63+O67+O71+O75</f>
        <v>0</v>
      </c>
    </row>
    <row r="11" spans="1:18" x14ac:dyDescent="0.2">
      <c r="A11" s="17" t="s">
        <v>63</v>
      </c>
      <c r="B11" s="21" t="s">
        <v>36</v>
      </c>
      <c r="C11" s="21" t="s">
        <v>351</v>
      </c>
      <c r="D11" s="17" t="s">
        <v>65</v>
      </c>
      <c r="E11" s="22" t="s">
        <v>352</v>
      </c>
      <c r="F11" s="8" t="s">
        <v>78</v>
      </c>
      <c r="G11" s="23">
        <v>24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352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30</v>
      </c>
      <c r="C15" s="21" t="s">
        <v>353</v>
      </c>
      <c r="D15" s="17" t="s">
        <v>65</v>
      </c>
      <c r="E15" s="22" t="s">
        <v>354</v>
      </c>
      <c r="F15" s="8" t="s">
        <v>78</v>
      </c>
      <c r="G15" s="23">
        <v>8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354</v>
      </c>
    </row>
    <row r="17" spans="1:16" x14ac:dyDescent="0.2">
      <c r="A17" s="26" t="s">
        <v>70</v>
      </c>
      <c r="E17" s="27" t="s">
        <v>65</v>
      </c>
    </row>
    <row r="18" spans="1:16" x14ac:dyDescent="0.2">
      <c r="A18" t="s">
        <v>71</v>
      </c>
      <c r="E18" s="15" t="s">
        <v>65</v>
      </c>
    </row>
    <row r="19" spans="1:16" x14ac:dyDescent="0.2">
      <c r="A19" s="17" t="s">
        <v>63</v>
      </c>
      <c r="B19" s="21" t="s">
        <v>29</v>
      </c>
      <c r="C19" s="21" t="s">
        <v>355</v>
      </c>
      <c r="D19" s="17" t="s">
        <v>65</v>
      </c>
      <c r="E19" s="22" t="s">
        <v>356</v>
      </c>
      <c r="F19" s="8" t="s">
        <v>67</v>
      </c>
      <c r="G19" s="23">
        <v>4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356</v>
      </c>
    </row>
    <row r="21" spans="1:16" x14ac:dyDescent="0.2">
      <c r="A21" s="26" t="s">
        <v>70</v>
      </c>
      <c r="E21" s="27" t="s">
        <v>65</v>
      </c>
    </row>
    <row r="22" spans="1:16" x14ac:dyDescent="0.2">
      <c r="A22" t="s">
        <v>71</v>
      </c>
      <c r="E22" s="15" t="s">
        <v>65</v>
      </c>
    </row>
    <row r="23" spans="1:16" x14ac:dyDescent="0.2">
      <c r="A23" s="17" t="s">
        <v>63</v>
      </c>
      <c r="B23" s="21" t="s">
        <v>40</v>
      </c>
      <c r="C23" s="21" t="s">
        <v>357</v>
      </c>
      <c r="D23" s="17" t="s">
        <v>65</v>
      </c>
      <c r="E23" s="22" t="s">
        <v>358</v>
      </c>
      <c r="F23" s="8" t="s">
        <v>67</v>
      </c>
      <c r="G23" s="23">
        <v>1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358</v>
      </c>
    </row>
    <row r="25" spans="1:16" x14ac:dyDescent="0.2">
      <c r="A25" s="26" t="s">
        <v>70</v>
      </c>
      <c r="E25" s="27" t="s">
        <v>65</v>
      </c>
    </row>
    <row r="26" spans="1:16" x14ac:dyDescent="0.2">
      <c r="A26" t="s">
        <v>71</v>
      </c>
      <c r="E26" s="15" t="s">
        <v>65</v>
      </c>
    </row>
    <row r="27" spans="1:16" x14ac:dyDescent="0.2">
      <c r="A27" s="17" t="s">
        <v>63</v>
      </c>
      <c r="B27" s="21" t="s">
        <v>42</v>
      </c>
      <c r="C27" s="21" t="s">
        <v>359</v>
      </c>
      <c r="D27" s="17" t="s">
        <v>65</v>
      </c>
      <c r="E27" s="22" t="s">
        <v>360</v>
      </c>
      <c r="F27" s="8" t="s">
        <v>67</v>
      </c>
      <c r="G27" s="23">
        <v>5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360</v>
      </c>
    </row>
    <row r="29" spans="1:16" x14ac:dyDescent="0.2">
      <c r="A29" s="26" t="s">
        <v>70</v>
      </c>
      <c r="E29" s="27" t="s">
        <v>65</v>
      </c>
    </row>
    <row r="30" spans="1:16" x14ac:dyDescent="0.2">
      <c r="A30" t="s">
        <v>71</v>
      </c>
      <c r="E30" s="15" t="s">
        <v>65</v>
      </c>
    </row>
    <row r="31" spans="1:16" x14ac:dyDescent="0.2">
      <c r="A31" s="17" t="s">
        <v>63</v>
      </c>
      <c r="B31" s="21" t="s">
        <v>44</v>
      </c>
      <c r="C31" s="21" t="s">
        <v>361</v>
      </c>
      <c r="D31" s="17" t="s">
        <v>65</v>
      </c>
      <c r="E31" s="22" t="s">
        <v>362</v>
      </c>
      <c r="F31" s="8" t="s">
        <v>67</v>
      </c>
      <c r="G31" s="23">
        <v>2</v>
      </c>
      <c r="H31" s="24">
        <v>0</v>
      </c>
      <c r="I31" s="24">
        <f>ROUND(ROUND(H31,2)*ROUND(G31,3),2)</f>
        <v>0</v>
      </c>
      <c r="J31" s="8" t="s">
        <v>68</v>
      </c>
      <c r="K31" s="17"/>
      <c r="L31" s="17"/>
      <c r="M31" s="17"/>
      <c r="O31">
        <f>(I31*21)/100</f>
        <v>0</v>
      </c>
      <c r="P31" t="s">
        <v>30</v>
      </c>
    </row>
    <row r="32" spans="1:16" x14ac:dyDescent="0.2">
      <c r="A32" s="25" t="s">
        <v>69</v>
      </c>
      <c r="E32" s="15" t="s">
        <v>362</v>
      </c>
    </row>
    <row r="33" spans="1:16" x14ac:dyDescent="0.2">
      <c r="A33" s="26" t="s">
        <v>70</v>
      </c>
      <c r="E33" s="27" t="s">
        <v>65</v>
      </c>
    </row>
    <row r="34" spans="1:16" x14ac:dyDescent="0.2">
      <c r="A34" t="s">
        <v>71</v>
      </c>
      <c r="E34" s="15" t="s">
        <v>65</v>
      </c>
    </row>
    <row r="35" spans="1:16" x14ac:dyDescent="0.2">
      <c r="A35" s="17" t="s">
        <v>63</v>
      </c>
      <c r="B35" s="21" t="s">
        <v>61</v>
      </c>
      <c r="C35" s="21" t="s">
        <v>363</v>
      </c>
      <c r="D35" s="17" t="s">
        <v>65</v>
      </c>
      <c r="E35" s="22" t="s">
        <v>364</v>
      </c>
      <c r="F35" s="8" t="s">
        <v>67</v>
      </c>
      <c r="G35" s="23">
        <v>1</v>
      </c>
      <c r="H35" s="24">
        <v>0</v>
      </c>
      <c r="I35" s="24">
        <f>ROUND(ROUND(H35,2)*ROUND(G35,3),2)</f>
        <v>0</v>
      </c>
      <c r="J35" s="8" t="s">
        <v>68</v>
      </c>
      <c r="K35" s="17"/>
      <c r="L35" s="17"/>
      <c r="M35" s="17"/>
      <c r="O35">
        <f>(I35*21)/100</f>
        <v>0</v>
      </c>
      <c r="P35" t="s">
        <v>30</v>
      </c>
    </row>
    <row r="36" spans="1:16" x14ac:dyDescent="0.2">
      <c r="A36" s="25" t="s">
        <v>69</v>
      </c>
      <c r="E36" s="15" t="s">
        <v>364</v>
      </c>
    </row>
    <row r="37" spans="1:16" x14ac:dyDescent="0.2">
      <c r="A37" s="26" t="s">
        <v>70</v>
      </c>
      <c r="E37" s="27" t="s">
        <v>65</v>
      </c>
    </row>
    <row r="38" spans="1:16" x14ac:dyDescent="0.2">
      <c r="A38" t="s">
        <v>71</v>
      </c>
      <c r="E38" s="15" t="s">
        <v>65</v>
      </c>
    </row>
    <row r="39" spans="1:16" x14ac:dyDescent="0.2">
      <c r="A39" s="17" t="s">
        <v>63</v>
      </c>
      <c r="B39" s="21" t="s">
        <v>112</v>
      </c>
      <c r="C39" s="21" t="s">
        <v>365</v>
      </c>
      <c r="D39" s="17" t="s">
        <v>65</v>
      </c>
      <c r="E39" s="22" t="s">
        <v>366</v>
      </c>
      <c r="F39" s="8" t="s">
        <v>67</v>
      </c>
      <c r="G39" s="23">
        <v>1</v>
      </c>
      <c r="H39" s="24">
        <v>0</v>
      </c>
      <c r="I39" s="24">
        <f>ROUND(ROUND(H39,2)*ROUND(G39,3),2)</f>
        <v>0</v>
      </c>
      <c r="J39" s="8" t="s">
        <v>68</v>
      </c>
      <c r="K39" s="17"/>
      <c r="L39" s="17"/>
      <c r="M39" s="17"/>
      <c r="O39">
        <f>(I39*21)/100</f>
        <v>0</v>
      </c>
      <c r="P39" t="s">
        <v>30</v>
      </c>
    </row>
    <row r="40" spans="1:16" x14ac:dyDescent="0.2">
      <c r="A40" s="25" t="s">
        <v>69</v>
      </c>
      <c r="E40" s="15" t="s">
        <v>366</v>
      </c>
    </row>
    <row r="41" spans="1:16" x14ac:dyDescent="0.2">
      <c r="A41" s="26" t="s">
        <v>70</v>
      </c>
      <c r="E41" s="27" t="s">
        <v>65</v>
      </c>
    </row>
    <row r="42" spans="1:16" x14ac:dyDescent="0.2">
      <c r="A42" t="s">
        <v>71</v>
      </c>
      <c r="E42" s="15" t="s">
        <v>65</v>
      </c>
    </row>
    <row r="43" spans="1:16" x14ac:dyDescent="0.2">
      <c r="A43" s="17" t="s">
        <v>63</v>
      </c>
      <c r="B43" s="21" t="s">
        <v>47</v>
      </c>
      <c r="C43" s="21" t="s">
        <v>367</v>
      </c>
      <c r="D43" s="17" t="s">
        <v>65</v>
      </c>
      <c r="E43" s="22" t="s">
        <v>368</v>
      </c>
      <c r="F43" s="8" t="s">
        <v>67</v>
      </c>
      <c r="G43" s="23">
        <v>1</v>
      </c>
      <c r="H43" s="24">
        <v>0</v>
      </c>
      <c r="I43" s="24">
        <f>ROUND(ROUND(H43,2)*ROUND(G43,3),2)</f>
        <v>0</v>
      </c>
      <c r="J43" s="8" t="s">
        <v>68</v>
      </c>
      <c r="K43" s="17"/>
      <c r="L43" s="17"/>
      <c r="M43" s="17"/>
      <c r="O43">
        <f>(I43*21)/100</f>
        <v>0</v>
      </c>
      <c r="P43" t="s">
        <v>30</v>
      </c>
    </row>
    <row r="44" spans="1:16" x14ac:dyDescent="0.2">
      <c r="A44" s="25" t="s">
        <v>69</v>
      </c>
      <c r="E44" s="15" t="s">
        <v>368</v>
      </c>
    </row>
    <row r="45" spans="1:16" x14ac:dyDescent="0.2">
      <c r="A45" s="26" t="s">
        <v>70</v>
      </c>
      <c r="E45" s="27" t="s">
        <v>65</v>
      </c>
    </row>
    <row r="46" spans="1:16" x14ac:dyDescent="0.2">
      <c r="A46" t="s">
        <v>71</v>
      </c>
      <c r="E46" s="15" t="s">
        <v>65</v>
      </c>
    </row>
    <row r="47" spans="1:16" ht="25.5" x14ac:dyDescent="0.2">
      <c r="A47" s="17" t="s">
        <v>63</v>
      </c>
      <c r="B47" s="21" t="s">
        <v>49</v>
      </c>
      <c r="C47" s="21" t="s">
        <v>369</v>
      </c>
      <c r="D47" s="17" t="s">
        <v>65</v>
      </c>
      <c r="E47" s="22" t="s">
        <v>370</v>
      </c>
      <c r="F47" s="8" t="s">
        <v>67</v>
      </c>
      <c r="G47" s="23">
        <v>1</v>
      </c>
      <c r="H47" s="24">
        <v>0</v>
      </c>
      <c r="I47" s="24">
        <f>ROUND(ROUND(H47,2)*ROUND(G47,3),2)</f>
        <v>0</v>
      </c>
      <c r="J47" s="8" t="s">
        <v>68</v>
      </c>
      <c r="K47" s="17"/>
      <c r="L47" s="17"/>
      <c r="M47" s="17"/>
      <c r="O47">
        <f>(I47*21)/100</f>
        <v>0</v>
      </c>
      <c r="P47" t="s">
        <v>30</v>
      </c>
    </row>
    <row r="48" spans="1:16" ht="25.5" x14ac:dyDescent="0.2">
      <c r="A48" s="25" t="s">
        <v>69</v>
      </c>
      <c r="E48" s="15" t="s">
        <v>370</v>
      </c>
    </row>
    <row r="49" spans="1:16" x14ac:dyDescent="0.2">
      <c r="A49" s="26" t="s">
        <v>70</v>
      </c>
      <c r="E49" s="27" t="s">
        <v>65</v>
      </c>
    </row>
    <row r="50" spans="1:16" x14ac:dyDescent="0.2">
      <c r="A50" t="s">
        <v>71</v>
      </c>
      <c r="E50" s="15" t="s">
        <v>65</v>
      </c>
    </row>
    <row r="51" spans="1:16" x14ac:dyDescent="0.2">
      <c r="A51" s="17" t="s">
        <v>63</v>
      </c>
      <c r="B51" s="21" t="s">
        <v>51</v>
      </c>
      <c r="C51" s="21" t="s">
        <v>371</v>
      </c>
      <c r="D51" s="17" t="s">
        <v>65</v>
      </c>
      <c r="E51" s="22" t="s">
        <v>372</v>
      </c>
      <c r="F51" s="8" t="s">
        <v>67</v>
      </c>
      <c r="G51" s="23">
        <v>1</v>
      </c>
      <c r="H51" s="24">
        <v>0</v>
      </c>
      <c r="I51" s="24">
        <f>ROUND(ROUND(H51,2)*ROUND(G51,3),2)</f>
        <v>0</v>
      </c>
      <c r="J51" s="8" t="s">
        <v>68</v>
      </c>
      <c r="K51" s="17"/>
      <c r="L51" s="17"/>
      <c r="M51" s="17"/>
      <c r="O51">
        <f>(I51*21)/100</f>
        <v>0</v>
      </c>
      <c r="P51" t="s">
        <v>30</v>
      </c>
    </row>
    <row r="52" spans="1:16" x14ac:dyDescent="0.2">
      <c r="A52" s="25" t="s">
        <v>69</v>
      </c>
      <c r="E52" s="15" t="s">
        <v>372</v>
      </c>
    </row>
    <row r="53" spans="1:16" x14ac:dyDescent="0.2">
      <c r="A53" s="26" t="s">
        <v>70</v>
      </c>
      <c r="E53" s="27" t="s">
        <v>65</v>
      </c>
    </row>
    <row r="54" spans="1:16" x14ac:dyDescent="0.2">
      <c r="A54" t="s">
        <v>71</v>
      </c>
      <c r="E54" s="15" t="s">
        <v>65</v>
      </c>
    </row>
    <row r="55" spans="1:16" ht="25.5" x14ac:dyDescent="0.2">
      <c r="A55" s="17" t="s">
        <v>63</v>
      </c>
      <c r="B55" s="21" t="s">
        <v>56</v>
      </c>
      <c r="C55" s="21" t="s">
        <v>373</v>
      </c>
      <c r="D55" s="17" t="s">
        <v>65</v>
      </c>
      <c r="E55" s="22" t="s">
        <v>374</v>
      </c>
      <c r="F55" s="8" t="s">
        <v>67</v>
      </c>
      <c r="G55" s="23">
        <v>1</v>
      </c>
      <c r="H55" s="24">
        <v>0</v>
      </c>
      <c r="I55" s="24">
        <f>ROUND(ROUND(H55,2)*ROUND(G55,3),2)</f>
        <v>0</v>
      </c>
      <c r="J55" s="8" t="s">
        <v>68</v>
      </c>
      <c r="K55" s="17"/>
      <c r="L55" s="17"/>
      <c r="M55" s="17"/>
      <c r="O55">
        <f>(I55*21)/100</f>
        <v>0</v>
      </c>
      <c r="P55" t="s">
        <v>30</v>
      </c>
    </row>
    <row r="56" spans="1:16" ht="25.5" x14ac:dyDescent="0.2">
      <c r="A56" s="25" t="s">
        <v>69</v>
      </c>
      <c r="E56" s="15" t="s">
        <v>374</v>
      </c>
    </row>
    <row r="57" spans="1:16" x14ac:dyDescent="0.2">
      <c r="A57" s="26" t="s">
        <v>70</v>
      </c>
      <c r="E57" s="27" t="s">
        <v>65</v>
      </c>
    </row>
    <row r="58" spans="1:16" x14ac:dyDescent="0.2">
      <c r="A58" t="s">
        <v>71</v>
      </c>
      <c r="E58" s="15" t="s">
        <v>65</v>
      </c>
    </row>
    <row r="59" spans="1:16" x14ac:dyDescent="0.2">
      <c r="A59" s="17" t="s">
        <v>63</v>
      </c>
      <c r="B59" s="21" t="s">
        <v>57</v>
      </c>
      <c r="C59" s="21" t="s">
        <v>375</v>
      </c>
      <c r="D59" s="17" t="s">
        <v>65</v>
      </c>
      <c r="E59" s="22" t="s">
        <v>376</v>
      </c>
      <c r="F59" s="8" t="s">
        <v>67</v>
      </c>
      <c r="G59" s="23">
        <v>1</v>
      </c>
      <c r="H59" s="24">
        <v>0</v>
      </c>
      <c r="I59" s="24">
        <f>ROUND(ROUND(H59,2)*ROUND(G59,3),2)</f>
        <v>0</v>
      </c>
      <c r="J59" s="8" t="s">
        <v>68</v>
      </c>
      <c r="K59" s="17"/>
      <c r="L59" s="17"/>
      <c r="M59" s="17"/>
      <c r="O59">
        <f>(I59*21)/100</f>
        <v>0</v>
      </c>
      <c r="P59" t="s">
        <v>30</v>
      </c>
    </row>
    <row r="60" spans="1:16" x14ac:dyDescent="0.2">
      <c r="A60" s="25" t="s">
        <v>69</v>
      </c>
      <c r="E60" s="15" t="s">
        <v>376</v>
      </c>
    </row>
    <row r="61" spans="1:16" x14ac:dyDescent="0.2">
      <c r="A61" s="26" t="s">
        <v>70</v>
      </c>
      <c r="E61" s="27" t="s">
        <v>65</v>
      </c>
    </row>
    <row r="62" spans="1:16" x14ac:dyDescent="0.2">
      <c r="A62" t="s">
        <v>71</v>
      </c>
      <c r="E62" s="15" t="s">
        <v>65</v>
      </c>
    </row>
    <row r="63" spans="1:16" x14ac:dyDescent="0.2">
      <c r="A63" s="17" t="s">
        <v>63</v>
      </c>
      <c r="B63" s="21" t="s">
        <v>58</v>
      </c>
      <c r="C63" s="21" t="s">
        <v>377</v>
      </c>
      <c r="D63" s="17" t="s">
        <v>65</v>
      </c>
      <c r="E63" s="22" t="s">
        <v>378</v>
      </c>
      <c r="F63" s="8" t="s">
        <v>67</v>
      </c>
      <c r="G63" s="23">
        <v>4</v>
      </c>
      <c r="H63" s="24">
        <v>0</v>
      </c>
      <c r="I63" s="24">
        <f>ROUND(ROUND(H63,2)*ROUND(G63,3),2)</f>
        <v>0</v>
      </c>
      <c r="J63" s="8" t="s">
        <v>68</v>
      </c>
      <c r="K63" s="17"/>
      <c r="L63" s="17"/>
      <c r="M63" s="17"/>
      <c r="O63">
        <f>(I63*21)/100</f>
        <v>0</v>
      </c>
      <c r="P63" t="s">
        <v>30</v>
      </c>
    </row>
    <row r="64" spans="1:16" x14ac:dyDescent="0.2">
      <c r="A64" s="25" t="s">
        <v>69</v>
      </c>
      <c r="E64" s="15" t="s">
        <v>378</v>
      </c>
    </row>
    <row r="65" spans="1:16" x14ac:dyDescent="0.2">
      <c r="A65" s="26" t="s">
        <v>70</v>
      </c>
      <c r="E65" s="27" t="s">
        <v>65</v>
      </c>
    </row>
    <row r="66" spans="1:16" x14ac:dyDescent="0.2">
      <c r="A66" t="s">
        <v>71</v>
      </c>
      <c r="E66" s="15" t="s">
        <v>65</v>
      </c>
    </row>
    <row r="67" spans="1:16" x14ac:dyDescent="0.2">
      <c r="A67" s="17" t="s">
        <v>63</v>
      </c>
      <c r="B67" s="21" t="s">
        <v>129</v>
      </c>
      <c r="C67" s="21" t="s">
        <v>379</v>
      </c>
      <c r="D67" s="17" t="s">
        <v>65</v>
      </c>
      <c r="E67" s="22" t="s">
        <v>380</v>
      </c>
      <c r="F67" s="8" t="s">
        <v>67</v>
      </c>
      <c r="G67" s="23">
        <v>1</v>
      </c>
      <c r="H67" s="24">
        <v>0</v>
      </c>
      <c r="I67" s="24">
        <f>ROUND(ROUND(H67,2)*ROUND(G67,3),2)</f>
        <v>0</v>
      </c>
      <c r="J67" s="8" t="s">
        <v>68</v>
      </c>
      <c r="K67" s="17"/>
      <c r="L67" s="17"/>
      <c r="M67" s="17"/>
      <c r="O67">
        <f>(I67*21)/100</f>
        <v>0</v>
      </c>
      <c r="P67" t="s">
        <v>30</v>
      </c>
    </row>
    <row r="68" spans="1:16" x14ac:dyDescent="0.2">
      <c r="A68" s="25" t="s">
        <v>69</v>
      </c>
      <c r="E68" s="15" t="s">
        <v>380</v>
      </c>
    </row>
    <row r="69" spans="1:16" x14ac:dyDescent="0.2">
      <c r="A69" s="26" t="s">
        <v>70</v>
      </c>
      <c r="E69" s="27" t="s">
        <v>65</v>
      </c>
    </row>
    <row r="70" spans="1:16" x14ac:dyDescent="0.2">
      <c r="A70" t="s">
        <v>71</v>
      </c>
      <c r="E70" s="15" t="s">
        <v>65</v>
      </c>
    </row>
    <row r="71" spans="1:16" x14ac:dyDescent="0.2">
      <c r="A71" s="17" t="s">
        <v>63</v>
      </c>
      <c r="B71" s="21" t="s">
        <v>132</v>
      </c>
      <c r="C71" s="21" t="s">
        <v>381</v>
      </c>
      <c r="D71" s="17" t="s">
        <v>65</v>
      </c>
      <c r="E71" s="22" t="s">
        <v>382</v>
      </c>
      <c r="F71" s="8" t="s">
        <v>78</v>
      </c>
      <c r="G71" s="23">
        <v>16</v>
      </c>
      <c r="H71" s="24">
        <v>0</v>
      </c>
      <c r="I71" s="24">
        <f>ROUND(ROUND(H71,2)*ROUND(G71,3),2)</f>
        <v>0</v>
      </c>
      <c r="J71" s="8" t="s">
        <v>68</v>
      </c>
      <c r="K71" s="17"/>
      <c r="L71" s="17"/>
      <c r="M71" s="17"/>
      <c r="O71">
        <f>(I71*21)/100</f>
        <v>0</v>
      </c>
      <c r="P71" t="s">
        <v>30</v>
      </c>
    </row>
    <row r="72" spans="1:16" x14ac:dyDescent="0.2">
      <c r="A72" s="25" t="s">
        <v>69</v>
      </c>
      <c r="E72" s="15" t="s">
        <v>382</v>
      </c>
    </row>
    <row r="73" spans="1:16" x14ac:dyDescent="0.2">
      <c r="A73" s="26" t="s">
        <v>70</v>
      </c>
      <c r="E73" s="27" t="s">
        <v>65</v>
      </c>
    </row>
    <row r="74" spans="1:16" x14ac:dyDescent="0.2">
      <c r="A74" t="s">
        <v>71</v>
      </c>
      <c r="E74" s="15" t="s">
        <v>65</v>
      </c>
    </row>
    <row r="75" spans="1:16" x14ac:dyDescent="0.2">
      <c r="A75" s="17" t="s">
        <v>63</v>
      </c>
      <c r="B75" s="21" t="s">
        <v>135</v>
      </c>
      <c r="C75" s="21" t="s">
        <v>383</v>
      </c>
      <c r="D75" s="17" t="s">
        <v>65</v>
      </c>
      <c r="E75" s="22" t="s">
        <v>384</v>
      </c>
      <c r="F75" s="8" t="s">
        <v>67</v>
      </c>
      <c r="G75" s="23">
        <v>1</v>
      </c>
      <c r="H75" s="24">
        <v>0</v>
      </c>
      <c r="I75" s="24">
        <f>ROUND(ROUND(H75,2)*ROUND(G75,3),2)</f>
        <v>0</v>
      </c>
      <c r="J75" s="8" t="s">
        <v>68</v>
      </c>
      <c r="K75" s="17"/>
      <c r="L75" s="17"/>
      <c r="M75" s="17"/>
      <c r="O75">
        <f>(I75*21)/100</f>
        <v>0</v>
      </c>
      <c r="P75" t="s">
        <v>30</v>
      </c>
    </row>
    <row r="76" spans="1:16" x14ac:dyDescent="0.2">
      <c r="A76" s="25" t="s">
        <v>69</v>
      </c>
      <c r="E76" s="15" t="s">
        <v>384</v>
      </c>
    </row>
    <row r="77" spans="1:16" x14ac:dyDescent="0.2">
      <c r="A77" s="26" t="s">
        <v>70</v>
      </c>
      <c r="E77" s="27" t="s">
        <v>65</v>
      </c>
    </row>
    <row r="78" spans="1:16" x14ac:dyDescent="0.2">
      <c r="A78" t="s">
        <v>71</v>
      </c>
      <c r="E78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3"/>
  <sheetViews>
    <sheetView workbookViewId="0">
      <pane ySplit="9" topLeftCell="A34" activePane="bottomLeft" state="frozen"/>
      <selection pane="bottomLeft" activeCell="I28" sqref="I2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0+O10+O15+O20+O29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389</v>
      </c>
      <c r="I3" s="24">
        <f>0+I10+I15+I20+I29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385</v>
      </c>
      <c r="D4" s="56"/>
      <c r="E4" s="62" t="s">
        <v>386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387</v>
      </c>
      <c r="D5" s="56"/>
      <c r="E5" s="62" t="s">
        <v>388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389</v>
      </c>
      <c r="D6" s="56"/>
      <c r="E6" s="65" t="s">
        <v>390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392</v>
      </c>
      <c r="I10" s="20">
        <f>0+Q10</f>
        <v>0</v>
      </c>
      <c r="O10">
        <f>0+R10</f>
        <v>0</v>
      </c>
      <c r="Q10">
        <f>0+I11</f>
        <v>0</v>
      </c>
      <c r="R10">
        <f>0+O11</f>
        <v>0</v>
      </c>
    </row>
    <row r="11" spans="1:18" ht="25.5" x14ac:dyDescent="0.2">
      <c r="A11" s="17" t="s">
        <v>63</v>
      </c>
      <c r="B11" s="21" t="s">
        <v>36</v>
      </c>
      <c r="C11" s="21" t="s">
        <v>393</v>
      </c>
      <c r="D11" s="17" t="s">
        <v>394</v>
      </c>
      <c r="E11" s="22" t="s">
        <v>395</v>
      </c>
      <c r="F11" s="8" t="s">
        <v>193</v>
      </c>
      <c r="G11" s="23">
        <v>284.39999999999998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396</v>
      </c>
    </row>
    <row r="14" spans="1:18" ht="140.25" x14ac:dyDescent="0.2">
      <c r="A14" t="s">
        <v>71</v>
      </c>
      <c r="E14" s="15" t="s">
        <v>397</v>
      </c>
    </row>
    <row r="15" spans="1:18" ht="12.75" customHeight="1" x14ac:dyDescent="0.2">
      <c r="A15" t="s">
        <v>60</v>
      </c>
      <c r="C15" s="28" t="s">
        <v>36</v>
      </c>
      <c r="E15" s="19" t="s">
        <v>196</v>
      </c>
      <c r="I15" s="29">
        <f>0+Q15</f>
        <v>0</v>
      </c>
      <c r="O15">
        <f>0+R15</f>
        <v>0</v>
      </c>
      <c r="Q15">
        <f>0+I16</f>
        <v>0</v>
      </c>
      <c r="R15">
        <f>0+O16</f>
        <v>0</v>
      </c>
    </row>
    <row r="16" spans="1:18" x14ac:dyDescent="0.2">
      <c r="A16" s="17" t="s">
        <v>63</v>
      </c>
      <c r="B16" s="21" t="s">
        <v>30</v>
      </c>
      <c r="C16" s="21" t="s">
        <v>398</v>
      </c>
      <c r="D16" s="17" t="s">
        <v>65</v>
      </c>
      <c r="E16" s="22" t="s">
        <v>399</v>
      </c>
      <c r="F16" s="8" t="s">
        <v>224</v>
      </c>
      <c r="G16" s="23">
        <v>790</v>
      </c>
      <c r="H16" s="24">
        <v>0</v>
      </c>
      <c r="I16" s="24">
        <v>0</v>
      </c>
      <c r="J16" s="8" t="s">
        <v>68</v>
      </c>
      <c r="K16" s="17"/>
      <c r="L16" s="17"/>
      <c r="M16" s="17"/>
      <c r="O16">
        <f>(I16*21)/100</f>
        <v>0</v>
      </c>
      <c r="P16" t="s">
        <v>30</v>
      </c>
    </row>
    <row r="17" spans="1:18" x14ac:dyDescent="0.2">
      <c r="A17" s="25" t="s">
        <v>69</v>
      </c>
      <c r="E17" s="15" t="s">
        <v>65</v>
      </c>
    </row>
    <row r="18" spans="1:18" x14ac:dyDescent="0.2">
      <c r="A18" s="26" t="s">
        <v>70</v>
      </c>
      <c r="E18" s="27" t="s">
        <v>400</v>
      </c>
    </row>
    <row r="19" spans="1:18" ht="63.75" x14ac:dyDescent="0.2">
      <c r="A19" t="s">
        <v>71</v>
      </c>
      <c r="E19" s="15" t="s">
        <v>401</v>
      </c>
    </row>
    <row r="20" spans="1:18" ht="12.75" customHeight="1" x14ac:dyDescent="0.2">
      <c r="A20" t="s">
        <v>60</v>
      </c>
      <c r="C20" s="28" t="s">
        <v>42</v>
      </c>
      <c r="E20" s="19" t="s">
        <v>402</v>
      </c>
      <c r="I20" s="29">
        <f>0+Q20</f>
        <v>0</v>
      </c>
      <c r="O20">
        <f>0+R20</f>
        <v>0</v>
      </c>
      <c r="Q20">
        <f>0+I21+I25</f>
        <v>0</v>
      </c>
      <c r="R20">
        <f>0+O21+O25</f>
        <v>0</v>
      </c>
    </row>
    <row r="21" spans="1:18" x14ac:dyDescent="0.2">
      <c r="A21" s="17" t="s">
        <v>63</v>
      </c>
      <c r="B21" s="21" t="s">
        <v>29</v>
      </c>
      <c r="C21" s="21" t="s">
        <v>403</v>
      </c>
      <c r="D21" s="17" t="s">
        <v>65</v>
      </c>
      <c r="E21" s="22" t="s">
        <v>404</v>
      </c>
      <c r="F21" s="8" t="s">
        <v>199</v>
      </c>
      <c r="G21" s="23">
        <v>119</v>
      </c>
      <c r="H21" s="24">
        <v>0</v>
      </c>
      <c r="I21" s="24">
        <v>0</v>
      </c>
      <c r="J21" s="8" t="s">
        <v>68</v>
      </c>
      <c r="K21" s="17"/>
      <c r="L21" s="17"/>
      <c r="M21" s="17"/>
      <c r="O21">
        <f>(I21*21)/100</f>
        <v>0</v>
      </c>
      <c r="P21" t="s">
        <v>30</v>
      </c>
    </row>
    <row r="22" spans="1:18" x14ac:dyDescent="0.2">
      <c r="A22" s="25" t="s">
        <v>69</v>
      </c>
      <c r="E22" s="15" t="s">
        <v>65</v>
      </c>
    </row>
    <row r="23" spans="1:18" ht="51" x14ac:dyDescent="0.2">
      <c r="A23" s="26" t="s">
        <v>70</v>
      </c>
      <c r="E23" s="27" t="s">
        <v>405</v>
      </c>
    </row>
    <row r="24" spans="1:18" ht="89.25" x14ac:dyDescent="0.2">
      <c r="A24" t="s">
        <v>71</v>
      </c>
      <c r="E24" s="15" t="s">
        <v>406</v>
      </c>
    </row>
    <row r="25" spans="1:18" ht="25.5" x14ac:dyDescent="0.2">
      <c r="A25" s="17" t="s">
        <v>63</v>
      </c>
      <c r="B25" s="21" t="s">
        <v>40</v>
      </c>
      <c r="C25" s="21" t="s">
        <v>407</v>
      </c>
      <c r="D25" s="17" t="s">
        <v>65</v>
      </c>
      <c r="E25" s="22" t="s">
        <v>408</v>
      </c>
      <c r="F25" s="8" t="s">
        <v>224</v>
      </c>
      <c r="G25" s="23">
        <v>440</v>
      </c>
      <c r="H25" s="24">
        <v>0</v>
      </c>
      <c r="I25" s="24">
        <v>0</v>
      </c>
      <c r="J25" s="8" t="s">
        <v>68</v>
      </c>
      <c r="K25" s="17"/>
      <c r="L25" s="17"/>
      <c r="M25" s="17"/>
      <c r="O25">
        <f>(I25*21)/100</f>
        <v>0</v>
      </c>
      <c r="P25" t="s">
        <v>30</v>
      </c>
    </row>
    <row r="26" spans="1:18" x14ac:dyDescent="0.2">
      <c r="A26" s="25" t="s">
        <v>69</v>
      </c>
      <c r="E26" s="15" t="s">
        <v>65</v>
      </c>
    </row>
    <row r="27" spans="1:18" x14ac:dyDescent="0.2">
      <c r="A27" s="26" t="s">
        <v>70</v>
      </c>
      <c r="E27" s="27" t="s">
        <v>409</v>
      </c>
    </row>
    <row r="28" spans="1:18" ht="114.75" x14ac:dyDescent="0.2">
      <c r="A28" t="s">
        <v>71</v>
      </c>
      <c r="E28" s="15" t="s">
        <v>410</v>
      </c>
    </row>
    <row r="29" spans="1:18" ht="12.75" customHeight="1" x14ac:dyDescent="0.2">
      <c r="A29" t="s">
        <v>60</v>
      </c>
      <c r="C29" s="28" t="s">
        <v>47</v>
      </c>
      <c r="E29" s="19" t="s">
        <v>411</v>
      </c>
      <c r="I29" s="29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7" t="s">
        <v>63</v>
      </c>
      <c r="B30" s="21" t="s">
        <v>42</v>
      </c>
      <c r="C30" s="21" t="s">
        <v>412</v>
      </c>
      <c r="D30" s="17" t="s">
        <v>65</v>
      </c>
      <c r="E30" s="22" t="s">
        <v>413</v>
      </c>
      <c r="F30" s="8" t="s">
        <v>67</v>
      </c>
      <c r="G30" s="23">
        <v>10</v>
      </c>
      <c r="H30" s="24">
        <v>0</v>
      </c>
      <c r="I30" s="24">
        <v>0</v>
      </c>
      <c r="J30" s="8" t="s">
        <v>68</v>
      </c>
      <c r="K30" s="17"/>
      <c r="L30" s="17"/>
      <c r="M30" s="17"/>
      <c r="O30">
        <f>(I30*21)/100</f>
        <v>0</v>
      </c>
      <c r="P30" t="s">
        <v>30</v>
      </c>
    </row>
    <row r="31" spans="1:18" x14ac:dyDescent="0.2">
      <c r="A31" s="25" t="s">
        <v>69</v>
      </c>
      <c r="E31" s="15" t="s">
        <v>65</v>
      </c>
    </row>
    <row r="32" spans="1:18" x14ac:dyDescent="0.2">
      <c r="A32" s="26" t="s">
        <v>70</v>
      </c>
      <c r="E32" s="27" t="s">
        <v>65</v>
      </c>
    </row>
    <row r="33" spans="1:5" ht="165.75" x14ac:dyDescent="0.2">
      <c r="A33" t="s">
        <v>71</v>
      </c>
      <c r="E33" s="15" t="s">
        <v>414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0"/>
  <sheetViews>
    <sheetView workbookViewId="0">
      <pane ySplit="9" topLeftCell="A26" activePane="bottomLeft" state="frozen"/>
      <selection pane="bottomLeft" activeCell="H26" sqref="H2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415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385</v>
      </c>
      <c r="D4" s="56"/>
      <c r="E4" s="62" t="s">
        <v>386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387</v>
      </c>
      <c r="D5" s="56"/>
      <c r="E5" s="62" t="s">
        <v>388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415</v>
      </c>
      <c r="D6" s="56"/>
      <c r="E6" s="65" t="s">
        <v>416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47</v>
      </c>
      <c r="E10" s="19" t="s">
        <v>411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63</v>
      </c>
      <c r="B11" s="21" t="s">
        <v>36</v>
      </c>
      <c r="C11" s="21" t="s">
        <v>418</v>
      </c>
      <c r="D11" s="17" t="s">
        <v>65</v>
      </c>
      <c r="E11" s="22" t="s">
        <v>419</v>
      </c>
      <c r="F11" s="8" t="s">
        <v>67</v>
      </c>
      <c r="G11" s="23">
        <v>2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65</v>
      </c>
    </row>
    <row r="14" spans="1:18" ht="140.25" x14ac:dyDescent="0.2">
      <c r="A14" t="s">
        <v>71</v>
      </c>
      <c r="E14" s="15" t="s">
        <v>420</v>
      </c>
    </row>
    <row r="15" spans="1:18" x14ac:dyDescent="0.2">
      <c r="A15" s="17" t="s">
        <v>63</v>
      </c>
      <c r="B15" s="21" t="s">
        <v>30</v>
      </c>
      <c r="C15" s="21" t="s">
        <v>421</v>
      </c>
      <c r="D15" s="17" t="s">
        <v>65</v>
      </c>
      <c r="E15" s="22" t="s">
        <v>422</v>
      </c>
      <c r="F15" s="8" t="s">
        <v>67</v>
      </c>
      <c r="G15" s="23">
        <v>2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6" x14ac:dyDescent="0.2">
      <c r="A17" s="26" t="s">
        <v>70</v>
      </c>
      <c r="E17" s="27" t="s">
        <v>65</v>
      </c>
    </row>
    <row r="18" spans="1:16" ht="140.25" x14ac:dyDescent="0.2">
      <c r="A18" t="s">
        <v>71</v>
      </c>
      <c r="E18" s="15" t="s">
        <v>420</v>
      </c>
    </row>
    <row r="19" spans="1:16" x14ac:dyDescent="0.2">
      <c r="A19" s="17" t="s">
        <v>63</v>
      </c>
      <c r="B19" s="21" t="s">
        <v>29</v>
      </c>
      <c r="C19" s="21" t="s">
        <v>423</v>
      </c>
      <c r="D19" s="17" t="s">
        <v>65</v>
      </c>
      <c r="E19" s="22" t="s">
        <v>424</v>
      </c>
      <c r="F19" s="8" t="s">
        <v>67</v>
      </c>
      <c r="G19" s="23">
        <v>1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425</v>
      </c>
    </row>
    <row r="22" spans="1:16" ht="140.25" x14ac:dyDescent="0.2">
      <c r="A22" t="s">
        <v>71</v>
      </c>
      <c r="E22" s="15" t="s">
        <v>420</v>
      </c>
    </row>
    <row r="23" spans="1:16" x14ac:dyDescent="0.2">
      <c r="A23" s="17" t="s">
        <v>63</v>
      </c>
      <c r="B23" s="21" t="s">
        <v>40</v>
      </c>
      <c r="C23" s="21" t="s">
        <v>426</v>
      </c>
      <c r="D23" s="17" t="s">
        <v>65</v>
      </c>
      <c r="E23" s="22" t="s">
        <v>427</v>
      </c>
      <c r="F23" s="8" t="s">
        <v>67</v>
      </c>
      <c r="G23" s="23">
        <v>6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ht="38.25" x14ac:dyDescent="0.2">
      <c r="A25" s="26" t="s">
        <v>70</v>
      </c>
      <c r="E25" s="27" t="s">
        <v>428</v>
      </c>
    </row>
    <row r="26" spans="1:16" ht="114.75" x14ac:dyDescent="0.2">
      <c r="A26" t="s">
        <v>71</v>
      </c>
      <c r="E26" s="15" t="s">
        <v>429</v>
      </c>
    </row>
    <row r="27" spans="1:16" x14ac:dyDescent="0.2">
      <c r="A27" s="17" t="s">
        <v>63</v>
      </c>
      <c r="B27" s="21" t="s">
        <v>42</v>
      </c>
      <c r="C27" s="21" t="s">
        <v>430</v>
      </c>
      <c r="D27" s="17" t="s">
        <v>65</v>
      </c>
      <c r="E27" s="22" t="s">
        <v>431</v>
      </c>
      <c r="F27" s="8" t="s">
        <v>67</v>
      </c>
      <c r="G27" s="23">
        <v>1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x14ac:dyDescent="0.2">
      <c r="A29" s="26" t="s">
        <v>70</v>
      </c>
      <c r="E29" s="27" t="s">
        <v>432</v>
      </c>
    </row>
    <row r="30" spans="1:16" ht="127.5" x14ac:dyDescent="0.2">
      <c r="A30" t="s">
        <v>71</v>
      </c>
      <c r="E30" s="15" t="s">
        <v>433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69"/>
  <sheetViews>
    <sheetView topLeftCell="B1" workbookViewId="0">
      <pane ySplit="9" topLeftCell="A265" activePane="bottomLeft" state="frozen"/>
      <selection pane="bottomLeft" activeCell="H270" sqref="H27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0+O10+O31+O96+O109+O122+O155+O200+O209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436</v>
      </c>
      <c r="I3" s="24">
        <f>0+I10+I31+I96+I109+I122+I155+I200+I209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385</v>
      </c>
      <c r="D4" s="56"/>
      <c r="E4" s="62" t="s">
        <v>386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434</v>
      </c>
      <c r="D5" s="56"/>
      <c r="E5" s="62" t="s">
        <v>435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436</v>
      </c>
      <c r="D6" s="56"/>
      <c r="E6" s="65" t="s">
        <v>437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392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ht="25.5" x14ac:dyDescent="0.2">
      <c r="A11" s="17" t="s">
        <v>63</v>
      </c>
      <c r="B11" s="21" t="s">
        <v>36</v>
      </c>
      <c r="C11" s="21" t="s">
        <v>393</v>
      </c>
      <c r="D11" s="17" t="s">
        <v>394</v>
      </c>
      <c r="E11" s="22" t="s">
        <v>395</v>
      </c>
      <c r="F11" s="8" t="s">
        <v>193</v>
      </c>
      <c r="G11" s="23">
        <v>236.16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439</v>
      </c>
    </row>
    <row r="14" spans="1:18" ht="140.25" x14ac:dyDescent="0.2">
      <c r="A14" t="s">
        <v>71</v>
      </c>
      <c r="E14" s="15" t="s">
        <v>397</v>
      </c>
    </row>
    <row r="15" spans="1:18" ht="25.5" x14ac:dyDescent="0.2">
      <c r="A15" s="17" t="s">
        <v>63</v>
      </c>
      <c r="B15" s="21" t="s">
        <v>30</v>
      </c>
      <c r="C15" s="21" t="s">
        <v>440</v>
      </c>
      <c r="D15" s="17" t="s">
        <v>441</v>
      </c>
      <c r="E15" s="22" t="s">
        <v>442</v>
      </c>
      <c r="F15" s="8" t="s">
        <v>193</v>
      </c>
      <c r="G15" s="23">
        <v>2.2974999999999999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8" x14ac:dyDescent="0.2">
      <c r="A17" s="26" t="s">
        <v>70</v>
      </c>
      <c r="E17" s="27" t="s">
        <v>443</v>
      </c>
    </row>
    <row r="18" spans="1:18" ht="140.25" x14ac:dyDescent="0.2">
      <c r="A18" t="s">
        <v>71</v>
      </c>
      <c r="E18" s="15" t="s">
        <v>397</v>
      </c>
    </row>
    <row r="19" spans="1:18" ht="25.5" x14ac:dyDescent="0.2">
      <c r="A19" s="17" t="s">
        <v>63</v>
      </c>
      <c r="B19" s="21" t="s">
        <v>29</v>
      </c>
      <c r="C19" s="21" t="s">
        <v>444</v>
      </c>
      <c r="D19" s="17" t="s">
        <v>445</v>
      </c>
      <c r="E19" s="22" t="s">
        <v>446</v>
      </c>
      <c r="F19" s="8" t="s">
        <v>193</v>
      </c>
      <c r="G19" s="23">
        <v>4.4770000000000003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65</v>
      </c>
    </row>
    <row r="21" spans="1:18" ht="38.25" x14ac:dyDescent="0.2">
      <c r="A21" s="26" t="s">
        <v>70</v>
      </c>
      <c r="E21" s="27" t="s">
        <v>447</v>
      </c>
    </row>
    <row r="22" spans="1:18" ht="140.25" x14ac:dyDescent="0.2">
      <c r="A22" t="s">
        <v>71</v>
      </c>
      <c r="E22" s="15" t="s">
        <v>397</v>
      </c>
    </row>
    <row r="23" spans="1:18" ht="25.5" x14ac:dyDescent="0.2">
      <c r="A23" s="17" t="s">
        <v>63</v>
      </c>
      <c r="B23" s="21" t="s">
        <v>40</v>
      </c>
      <c r="C23" s="21" t="s">
        <v>448</v>
      </c>
      <c r="D23" s="17" t="s">
        <v>449</v>
      </c>
      <c r="E23" s="22" t="s">
        <v>450</v>
      </c>
      <c r="F23" s="8" t="s">
        <v>193</v>
      </c>
      <c r="G23" s="23">
        <v>1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8" x14ac:dyDescent="0.2">
      <c r="A24" s="25" t="s">
        <v>69</v>
      </c>
      <c r="E24" s="15" t="s">
        <v>65</v>
      </c>
    </row>
    <row r="25" spans="1:18" x14ac:dyDescent="0.2">
      <c r="A25" s="26" t="s">
        <v>70</v>
      </c>
      <c r="E25" s="27" t="s">
        <v>65</v>
      </c>
    </row>
    <row r="26" spans="1:18" ht="140.25" x14ac:dyDescent="0.2">
      <c r="A26" t="s">
        <v>71</v>
      </c>
      <c r="E26" s="15" t="s">
        <v>397</v>
      </c>
    </row>
    <row r="27" spans="1:18" ht="25.5" x14ac:dyDescent="0.2">
      <c r="A27" s="17" t="s">
        <v>63</v>
      </c>
      <c r="B27" s="21" t="s">
        <v>42</v>
      </c>
      <c r="C27" s="21" t="s">
        <v>451</v>
      </c>
      <c r="D27" s="17" t="s">
        <v>452</v>
      </c>
      <c r="E27" s="22" t="s">
        <v>453</v>
      </c>
      <c r="F27" s="8" t="s">
        <v>193</v>
      </c>
      <c r="G27" s="23">
        <v>1.2816000000000001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8" x14ac:dyDescent="0.2">
      <c r="A28" s="25" t="s">
        <v>69</v>
      </c>
      <c r="E28" s="15" t="s">
        <v>65</v>
      </c>
    </row>
    <row r="29" spans="1:18" x14ac:dyDescent="0.2">
      <c r="A29" s="26" t="s">
        <v>70</v>
      </c>
      <c r="E29" s="27" t="s">
        <v>454</v>
      </c>
    </row>
    <row r="30" spans="1:18" ht="140.25" x14ac:dyDescent="0.2">
      <c r="A30" t="s">
        <v>71</v>
      </c>
      <c r="E30" s="15" t="s">
        <v>397</v>
      </c>
    </row>
    <row r="31" spans="1:18" ht="12.75" customHeight="1" x14ac:dyDescent="0.2">
      <c r="A31" t="s">
        <v>60</v>
      </c>
      <c r="C31" s="28" t="s">
        <v>36</v>
      </c>
      <c r="E31" s="19" t="s">
        <v>196</v>
      </c>
      <c r="I31" s="29">
        <f>0+Q31</f>
        <v>0</v>
      </c>
      <c r="O31">
        <f>0+R31</f>
        <v>0</v>
      </c>
      <c r="Q31">
        <f>0+I32+I36+I40+I44+I48+I52+I56+I60+I64+I68+I72+I76+I80+I84+I88+I92</f>
        <v>0</v>
      </c>
      <c r="R31">
        <f>0+O32+O36+O40+O44+O48+O52+O56+O60+O64+O68+O72+O76+O80+O84+O88+O92</f>
        <v>0</v>
      </c>
    </row>
    <row r="32" spans="1:18" x14ac:dyDescent="0.2">
      <c r="A32" s="17" t="s">
        <v>63</v>
      </c>
      <c r="B32" s="21" t="s">
        <v>44</v>
      </c>
      <c r="C32" s="21" t="s">
        <v>455</v>
      </c>
      <c r="D32" s="17" t="s">
        <v>65</v>
      </c>
      <c r="E32" s="22" t="s">
        <v>456</v>
      </c>
      <c r="F32" s="8" t="s">
        <v>218</v>
      </c>
      <c r="G32" s="23">
        <v>80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6" x14ac:dyDescent="0.2">
      <c r="A33" s="25" t="s">
        <v>69</v>
      </c>
      <c r="E33" s="15" t="s">
        <v>65</v>
      </c>
    </row>
    <row r="34" spans="1:16" x14ac:dyDescent="0.2">
      <c r="A34" s="26" t="s">
        <v>70</v>
      </c>
      <c r="E34" s="27" t="s">
        <v>65</v>
      </c>
    </row>
    <row r="35" spans="1:16" ht="38.25" x14ac:dyDescent="0.2">
      <c r="A35" t="s">
        <v>71</v>
      </c>
      <c r="E35" s="15" t="s">
        <v>457</v>
      </c>
    </row>
    <row r="36" spans="1:16" ht="25.5" x14ac:dyDescent="0.2">
      <c r="A36" s="17" t="s">
        <v>63</v>
      </c>
      <c r="B36" s="21" t="s">
        <v>61</v>
      </c>
      <c r="C36" s="21" t="s">
        <v>458</v>
      </c>
      <c r="D36" s="17" t="s">
        <v>65</v>
      </c>
      <c r="E36" s="22" t="s">
        <v>459</v>
      </c>
      <c r="F36" s="8" t="s">
        <v>199</v>
      </c>
      <c r="G36" s="23">
        <v>0.71199999999999997</v>
      </c>
      <c r="H36" s="24">
        <v>0</v>
      </c>
      <c r="I36" s="24">
        <f>ROUND(ROUND(H36,2)*ROUND(G36,3),2)</f>
        <v>0</v>
      </c>
      <c r="J36" s="8" t="s">
        <v>68</v>
      </c>
      <c r="K36" s="17"/>
      <c r="L36" s="17"/>
      <c r="M36" s="17"/>
      <c r="O36">
        <f>(I36*21)/100</f>
        <v>0</v>
      </c>
      <c r="P36" t="s">
        <v>30</v>
      </c>
    </row>
    <row r="37" spans="1:16" x14ac:dyDescent="0.2">
      <c r="A37" s="25" t="s">
        <v>69</v>
      </c>
      <c r="E37" s="15" t="s">
        <v>65</v>
      </c>
    </row>
    <row r="38" spans="1:16" x14ac:dyDescent="0.2">
      <c r="A38" s="26" t="s">
        <v>70</v>
      </c>
      <c r="E38" s="27" t="s">
        <v>460</v>
      </c>
    </row>
    <row r="39" spans="1:16" ht="63.75" x14ac:dyDescent="0.2">
      <c r="A39" t="s">
        <v>71</v>
      </c>
      <c r="E39" s="15" t="s">
        <v>461</v>
      </c>
    </row>
    <row r="40" spans="1:16" ht="25.5" x14ac:dyDescent="0.2">
      <c r="A40" s="17" t="s">
        <v>63</v>
      </c>
      <c r="B40" s="21" t="s">
        <v>112</v>
      </c>
      <c r="C40" s="21" t="s">
        <v>462</v>
      </c>
      <c r="D40" s="17" t="s">
        <v>65</v>
      </c>
      <c r="E40" s="22" t="s">
        <v>463</v>
      </c>
      <c r="F40" s="8" t="s">
        <v>199</v>
      </c>
      <c r="G40" s="23">
        <v>0.91800000000000004</v>
      </c>
      <c r="H40" s="24">
        <v>0</v>
      </c>
      <c r="I40" s="24">
        <f>ROUND(ROUND(H40,2)*ROUND(G40,3),2)</f>
        <v>0</v>
      </c>
      <c r="J40" s="8" t="s">
        <v>68</v>
      </c>
      <c r="K40" s="17"/>
      <c r="L40" s="17"/>
      <c r="M40" s="17"/>
      <c r="O40">
        <f>(I40*21)/100</f>
        <v>0</v>
      </c>
      <c r="P40" t="s">
        <v>30</v>
      </c>
    </row>
    <row r="41" spans="1:16" x14ac:dyDescent="0.2">
      <c r="A41" s="25" t="s">
        <v>69</v>
      </c>
      <c r="E41" s="15" t="s">
        <v>65</v>
      </c>
    </row>
    <row r="42" spans="1:16" ht="76.5" x14ac:dyDescent="0.2">
      <c r="A42" s="26" t="s">
        <v>70</v>
      </c>
      <c r="E42" s="27" t="s">
        <v>464</v>
      </c>
    </row>
    <row r="43" spans="1:16" ht="63.75" x14ac:dyDescent="0.2">
      <c r="A43" t="s">
        <v>71</v>
      </c>
      <c r="E43" s="15" t="s">
        <v>461</v>
      </c>
    </row>
    <row r="44" spans="1:16" ht="25.5" x14ac:dyDescent="0.2">
      <c r="A44" s="17" t="s">
        <v>63</v>
      </c>
      <c r="B44" s="21" t="s">
        <v>47</v>
      </c>
      <c r="C44" s="21" t="s">
        <v>465</v>
      </c>
      <c r="D44" s="17" t="s">
        <v>65</v>
      </c>
      <c r="E44" s="22" t="s">
        <v>466</v>
      </c>
      <c r="F44" s="8" t="s">
        <v>199</v>
      </c>
      <c r="G44" s="23">
        <v>1.544</v>
      </c>
      <c r="H44" s="24">
        <v>0</v>
      </c>
      <c r="I44" s="24">
        <f>ROUND(ROUND(H44,2)*ROUND(G44,3),2)</f>
        <v>0</v>
      </c>
      <c r="J44" s="8" t="s">
        <v>68</v>
      </c>
      <c r="K44" s="17"/>
      <c r="L44" s="17"/>
      <c r="M44" s="17"/>
      <c r="O44">
        <f>(I44*21)/100</f>
        <v>0</v>
      </c>
      <c r="P44" t="s">
        <v>30</v>
      </c>
    </row>
    <row r="45" spans="1:16" x14ac:dyDescent="0.2">
      <c r="A45" s="25" t="s">
        <v>69</v>
      </c>
      <c r="E45" s="15" t="s">
        <v>65</v>
      </c>
    </row>
    <row r="46" spans="1:16" ht="38.25" x14ac:dyDescent="0.2">
      <c r="A46" s="26" t="s">
        <v>70</v>
      </c>
      <c r="E46" s="27" t="s">
        <v>467</v>
      </c>
    </row>
    <row r="47" spans="1:16" ht="63.75" x14ac:dyDescent="0.2">
      <c r="A47" t="s">
        <v>71</v>
      </c>
      <c r="E47" s="15" t="s">
        <v>461</v>
      </c>
    </row>
    <row r="48" spans="1:16" ht="25.5" x14ac:dyDescent="0.2">
      <c r="A48" s="17" t="s">
        <v>63</v>
      </c>
      <c r="B48" s="21" t="s">
        <v>49</v>
      </c>
      <c r="C48" s="21" t="s">
        <v>468</v>
      </c>
      <c r="D48" s="17" t="s">
        <v>65</v>
      </c>
      <c r="E48" s="22" t="s">
        <v>469</v>
      </c>
      <c r="F48" s="8" t="s">
        <v>224</v>
      </c>
      <c r="G48" s="23">
        <v>12</v>
      </c>
      <c r="H48" s="24">
        <v>0</v>
      </c>
      <c r="I48" s="24">
        <f>ROUND(ROUND(H48,2)*ROUND(G48,3),2)</f>
        <v>0</v>
      </c>
      <c r="J48" s="8" t="s">
        <v>68</v>
      </c>
      <c r="K48" s="17"/>
      <c r="L48" s="17"/>
      <c r="M48" s="17"/>
      <c r="O48">
        <f>(I48*21)/100</f>
        <v>0</v>
      </c>
      <c r="P48" t="s">
        <v>30</v>
      </c>
    </row>
    <row r="49" spans="1:16" x14ac:dyDescent="0.2">
      <c r="A49" s="25" t="s">
        <v>69</v>
      </c>
      <c r="E49" s="15" t="s">
        <v>65</v>
      </c>
    </row>
    <row r="50" spans="1:16" x14ac:dyDescent="0.2">
      <c r="A50" s="26" t="s">
        <v>70</v>
      </c>
      <c r="E50" s="27" t="s">
        <v>65</v>
      </c>
    </row>
    <row r="51" spans="1:16" ht="63.75" x14ac:dyDescent="0.2">
      <c r="A51" t="s">
        <v>71</v>
      </c>
      <c r="E51" s="15" t="s">
        <v>461</v>
      </c>
    </row>
    <row r="52" spans="1:16" x14ac:dyDescent="0.2">
      <c r="A52" s="17" t="s">
        <v>63</v>
      </c>
      <c r="B52" s="21" t="s">
        <v>51</v>
      </c>
      <c r="C52" s="21" t="s">
        <v>470</v>
      </c>
      <c r="D52" s="17" t="s">
        <v>65</v>
      </c>
      <c r="E52" s="22" t="s">
        <v>471</v>
      </c>
      <c r="F52" s="8" t="s">
        <v>199</v>
      </c>
      <c r="G52" s="23">
        <v>84.75</v>
      </c>
      <c r="H52" s="24">
        <v>0</v>
      </c>
      <c r="I52" s="24">
        <f>ROUND(ROUND(H52,2)*ROUND(G52,3),2)</f>
        <v>0</v>
      </c>
      <c r="J52" s="8" t="s">
        <v>68</v>
      </c>
      <c r="K52" s="17"/>
      <c r="L52" s="17"/>
      <c r="M52" s="17"/>
      <c r="O52">
        <f>(I52*21)/100</f>
        <v>0</v>
      </c>
      <c r="P52" t="s">
        <v>30</v>
      </c>
    </row>
    <row r="53" spans="1:16" x14ac:dyDescent="0.2">
      <c r="A53" s="25" t="s">
        <v>69</v>
      </c>
      <c r="E53" s="15" t="s">
        <v>65</v>
      </c>
    </row>
    <row r="54" spans="1:16" x14ac:dyDescent="0.2">
      <c r="A54" s="26" t="s">
        <v>70</v>
      </c>
      <c r="E54" s="27" t="s">
        <v>65</v>
      </c>
    </row>
    <row r="55" spans="1:16" ht="25.5" x14ac:dyDescent="0.2">
      <c r="A55" t="s">
        <v>71</v>
      </c>
      <c r="E55" s="15" t="s">
        <v>472</v>
      </c>
    </row>
    <row r="56" spans="1:16" x14ac:dyDescent="0.2">
      <c r="A56" s="17" t="s">
        <v>63</v>
      </c>
      <c r="B56" s="21" t="s">
        <v>56</v>
      </c>
      <c r="C56" s="21" t="s">
        <v>473</v>
      </c>
      <c r="D56" s="17" t="s">
        <v>65</v>
      </c>
      <c r="E56" s="22" t="s">
        <v>474</v>
      </c>
      <c r="F56" s="8" t="s">
        <v>475</v>
      </c>
      <c r="G56" s="23">
        <v>423.75</v>
      </c>
      <c r="H56" s="24">
        <v>0</v>
      </c>
      <c r="I56" s="24">
        <f>ROUND(ROUND(H56,2)*ROUND(G56,3),2)</f>
        <v>0</v>
      </c>
      <c r="J56" s="8" t="s">
        <v>68</v>
      </c>
      <c r="K56" s="17"/>
      <c r="L56" s="17"/>
      <c r="M56" s="17"/>
      <c r="O56">
        <f>(I56*21)/100</f>
        <v>0</v>
      </c>
      <c r="P56" t="s">
        <v>30</v>
      </c>
    </row>
    <row r="57" spans="1:16" x14ac:dyDescent="0.2">
      <c r="A57" s="25" t="s">
        <v>69</v>
      </c>
      <c r="E57" s="15" t="s">
        <v>65</v>
      </c>
    </row>
    <row r="58" spans="1:16" x14ac:dyDescent="0.2">
      <c r="A58" s="26" t="s">
        <v>70</v>
      </c>
      <c r="E58" s="27" t="s">
        <v>476</v>
      </c>
    </row>
    <row r="59" spans="1:16" ht="25.5" x14ac:dyDescent="0.2">
      <c r="A59" t="s">
        <v>71</v>
      </c>
      <c r="E59" s="15" t="s">
        <v>477</v>
      </c>
    </row>
    <row r="60" spans="1:16" x14ac:dyDescent="0.2">
      <c r="A60" s="17" t="s">
        <v>63</v>
      </c>
      <c r="B60" s="21" t="s">
        <v>57</v>
      </c>
      <c r="C60" s="21" t="s">
        <v>478</v>
      </c>
      <c r="D60" s="17" t="s">
        <v>65</v>
      </c>
      <c r="E60" s="22" t="s">
        <v>479</v>
      </c>
      <c r="F60" s="8" t="s">
        <v>199</v>
      </c>
      <c r="G60" s="23">
        <v>140</v>
      </c>
      <c r="H60" s="24">
        <v>0</v>
      </c>
      <c r="I60" s="24">
        <f>ROUND(ROUND(H60,2)*ROUND(G60,3),2)</f>
        <v>0</v>
      </c>
      <c r="J60" s="8" t="s">
        <v>68</v>
      </c>
      <c r="K60" s="17"/>
      <c r="L60" s="17"/>
      <c r="M60" s="17"/>
      <c r="O60">
        <f>(I60*21)/100</f>
        <v>0</v>
      </c>
      <c r="P60" t="s">
        <v>30</v>
      </c>
    </row>
    <row r="61" spans="1:16" x14ac:dyDescent="0.2">
      <c r="A61" s="25" t="s">
        <v>69</v>
      </c>
      <c r="E61" s="15" t="s">
        <v>65</v>
      </c>
    </row>
    <row r="62" spans="1:16" x14ac:dyDescent="0.2">
      <c r="A62" s="26" t="s">
        <v>70</v>
      </c>
      <c r="E62" s="27" t="s">
        <v>65</v>
      </c>
    </row>
    <row r="63" spans="1:16" ht="369.75" x14ac:dyDescent="0.2">
      <c r="A63" t="s">
        <v>71</v>
      </c>
      <c r="E63" s="15" t="s">
        <v>480</v>
      </c>
    </row>
    <row r="64" spans="1:16" x14ac:dyDescent="0.2">
      <c r="A64" s="17" t="s">
        <v>63</v>
      </c>
      <c r="B64" s="21" t="s">
        <v>58</v>
      </c>
      <c r="C64" s="21" t="s">
        <v>481</v>
      </c>
      <c r="D64" s="17" t="s">
        <v>65</v>
      </c>
      <c r="E64" s="22" t="s">
        <v>482</v>
      </c>
      <c r="F64" s="8" t="s">
        <v>475</v>
      </c>
      <c r="G64" s="23">
        <v>700</v>
      </c>
      <c r="H64" s="24">
        <v>0</v>
      </c>
      <c r="I64" s="24">
        <f>ROUND(ROUND(H64,2)*ROUND(G64,3),2)</f>
        <v>0</v>
      </c>
      <c r="J64" s="8" t="s">
        <v>68</v>
      </c>
      <c r="K64" s="17"/>
      <c r="L64" s="17"/>
      <c r="M64" s="17"/>
      <c r="O64">
        <f>(I64*21)/100</f>
        <v>0</v>
      </c>
      <c r="P64" t="s">
        <v>30</v>
      </c>
    </row>
    <row r="65" spans="1:16" x14ac:dyDescent="0.2">
      <c r="A65" s="25" t="s">
        <v>69</v>
      </c>
      <c r="E65" s="15" t="s">
        <v>65</v>
      </c>
    </row>
    <row r="66" spans="1:16" x14ac:dyDescent="0.2">
      <c r="A66" s="26" t="s">
        <v>70</v>
      </c>
      <c r="E66" s="27" t="s">
        <v>483</v>
      </c>
    </row>
    <row r="67" spans="1:16" ht="25.5" x14ac:dyDescent="0.2">
      <c r="A67" t="s">
        <v>71</v>
      </c>
      <c r="E67" s="15" t="s">
        <v>477</v>
      </c>
    </row>
    <row r="68" spans="1:16" x14ac:dyDescent="0.2">
      <c r="A68" s="17" t="s">
        <v>63</v>
      </c>
      <c r="B68" s="21" t="s">
        <v>129</v>
      </c>
      <c r="C68" s="21" t="s">
        <v>484</v>
      </c>
      <c r="D68" s="17" t="s">
        <v>65</v>
      </c>
      <c r="E68" s="22" t="s">
        <v>485</v>
      </c>
      <c r="F68" s="8" t="s">
        <v>199</v>
      </c>
      <c r="G68" s="23">
        <v>261.75</v>
      </c>
      <c r="H68" s="24">
        <v>0</v>
      </c>
      <c r="I68" s="24">
        <f>ROUND(ROUND(H68,2)*ROUND(G68,3),2)</f>
        <v>0</v>
      </c>
      <c r="J68" s="8" t="s">
        <v>68</v>
      </c>
      <c r="K68" s="17"/>
      <c r="L68" s="17"/>
      <c r="M68" s="17"/>
      <c r="O68">
        <f>(I68*21)/100</f>
        <v>0</v>
      </c>
      <c r="P68" t="s">
        <v>30</v>
      </c>
    </row>
    <row r="69" spans="1:16" x14ac:dyDescent="0.2">
      <c r="A69" s="25" t="s">
        <v>69</v>
      </c>
      <c r="E69" s="15" t="s">
        <v>65</v>
      </c>
    </row>
    <row r="70" spans="1:16" x14ac:dyDescent="0.2">
      <c r="A70" s="26" t="s">
        <v>70</v>
      </c>
      <c r="E70" s="27" t="s">
        <v>486</v>
      </c>
    </row>
    <row r="71" spans="1:16" ht="306" x14ac:dyDescent="0.2">
      <c r="A71" t="s">
        <v>71</v>
      </c>
      <c r="E71" s="15" t="s">
        <v>487</v>
      </c>
    </row>
    <row r="72" spans="1:16" x14ac:dyDescent="0.2">
      <c r="A72" s="17" t="s">
        <v>63</v>
      </c>
      <c r="B72" s="21" t="s">
        <v>132</v>
      </c>
      <c r="C72" s="21" t="s">
        <v>488</v>
      </c>
      <c r="D72" s="17" t="s">
        <v>65</v>
      </c>
      <c r="E72" s="22" t="s">
        <v>489</v>
      </c>
      <c r="F72" s="8" t="s">
        <v>199</v>
      </c>
      <c r="G72" s="23">
        <v>40</v>
      </c>
      <c r="H72" s="24">
        <v>0</v>
      </c>
      <c r="I72" s="24">
        <f>ROUND(ROUND(H72,2)*ROUND(G72,3),2)</f>
        <v>0</v>
      </c>
      <c r="J72" s="8" t="s">
        <v>68</v>
      </c>
      <c r="K72" s="17"/>
      <c r="L72" s="17"/>
      <c r="M72" s="17"/>
      <c r="O72">
        <f>(I72*21)/100</f>
        <v>0</v>
      </c>
      <c r="P72" t="s">
        <v>30</v>
      </c>
    </row>
    <row r="73" spans="1:16" x14ac:dyDescent="0.2">
      <c r="A73" s="25" t="s">
        <v>69</v>
      </c>
      <c r="E73" s="15" t="s">
        <v>65</v>
      </c>
    </row>
    <row r="74" spans="1:16" ht="25.5" x14ac:dyDescent="0.2">
      <c r="A74" s="26" t="s">
        <v>70</v>
      </c>
      <c r="E74" s="27" t="s">
        <v>490</v>
      </c>
    </row>
    <row r="75" spans="1:16" ht="267.75" x14ac:dyDescent="0.2">
      <c r="A75" t="s">
        <v>71</v>
      </c>
      <c r="E75" s="15" t="s">
        <v>491</v>
      </c>
    </row>
    <row r="76" spans="1:16" x14ac:dyDescent="0.2">
      <c r="A76" s="17" t="s">
        <v>63</v>
      </c>
      <c r="B76" s="21" t="s">
        <v>135</v>
      </c>
      <c r="C76" s="21" t="s">
        <v>492</v>
      </c>
      <c r="D76" s="17" t="s">
        <v>65</v>
      </c>
      <c r="E76" s="22" t="s">
        <v>493</v>
      </c>
      <c r="F76" s="8" t="s">
        <v>199</v>
      </c>
      <c r="G76" s="23">
        <v>37</v>
      </c>
      <c r="H76" s="24">
        <v>0</v>
      </c>
      <c r="I76" s="24">
        <f>ROUND(ROUND(H76,2)*ROUND(G76,3),2)</f>
        <v>0</v>
      </c>
      <c r="J76" s="8" t="s">
        <v>68</v>
      </c>
      <c r="K76" s="17"/>
      <c r="L76" s="17"/>
      <c r="M76" s="17"/>
      <c r="O76">
        <f>(I76*21)/100</f>
        <v>0</v>
      </c>
      <c r="P76" t="s">
        <v>30</v>
      </c>
    </row>
    <row r="77" spans="1:16" x14ac:dyDescent="0.2">
      <c r="A77" s="25" t="s">
        <v>69</v>
      </c>
      <c r="E77" s="15" t="s">
        <v>65</v>
      </c>
    </row>
    <row r="78" spans="1:16" x14ac:dyDescent="0.2">
      <c r="A78" s="26" t="s">
        <v>70</v>
      </c>
      <c r="E78" s="27" t="s">
        <v>494</v>
      </c>
    </row>
    <row r="79" spans="1:16" ht="267.75" x14ac:dyDescent="0.2">
      <c r="A79" t="s">
        <v>71</v>
      </c>
      <c r="E79" s="15" t="s">
        <v>491</v>
      </c>
    </row>
    <row r="80" spans="1:16" x14ac:dyDescent="0.2">
      <c r="A80" s="17" t="s">
        <v>63</v>
      </c>
      <c r="B80" s="21" t="s">
        <v>138</v>
      </c>
      <c r="C80" s="21" t="s">
        <v>495</v>
      </c>
      <c r="D80" s="17" t="s">
        <v>65</v>
      </c>
      <c r="E80" s="22" t="s">
        <v>205</v>
      </c>
      <c r="F80" s="8" t="s">
        <v>199</v>
      </c>
      <c r="G80" s="23">
        <v>330</v>
      </c>
      <c r="H80" s="24">
        <v>0</v>
      </c>
      <c r="I80" s="24">
        <f>ROUND(ROUND(H80,2)*ROUND(G80,3),2)</f>
        <v>0</v>
      </c>
      <c r="J80" s="8" t="s">
        <v>68</v>
      </c>
      <c r="K80" s="17"/>
      <c r="L80" s="17"/>
      <c r="M80" s="17"/>
      <c r="O80">
        <f>(I80*21)/100</f>
        <v>0</v>
      </c>
      <c r="P80" t="s">
        <v>30</v>
      </c>
    </row>
    <row r="81" spans="1:18" x14ac:dyDescent="0.2">
      <c r="A81" s="25" t="s">
        <v>69</v>
      </c>
      <c r="E81" s="15" t="s">
        <v>65</v>
      </c>
    </row>
    <row r="82" spans="1:18" x14ac:dyDescent="0.2">
      <c r="A82" s="26" t="s">
        <v>70</v>
      </c>
      <c r="E82" s="27" t="s">
        <v>496</v>
      </c>
    </row>
    <row r="83" spans="1:18" ht="280.5" x14ac:dyDescent="0.2">
      <c r="A83" t="s">
        <v>71</v>
      </c>
      <c r="E83" s="15" t="s">
        <v>497</v>
      </c>
    </row>
    <row r="84" spans="1:18" x14ac:dyDescent="0.2">
      <c r="A84" s="17" t="s">
        <v>63</v>
      </c>
      <c r="B84" s="21" t="s">
        <v>141</v>
      </c>
      <c r="C84" s="21" t="s">
        <v>498</v>
      </c>
      <c r="D84" s="17" t="s">
        <v>65</v>
      </c>
      <c r="E84" s="22" t="s">
        <v>499</v>
      </c>
      <c r="F84" s="8" t="s">
        <v>218</v>
      </c>
      <c r="G84" s="23">
        <v>706</v>
      </c>
      <c r="H84" s="24">
        <v>0</v>
      </c>
      <c r="I84" s="24">
        <f>ROUND(ROUND(H84,2)*ROUND(G84,3),2)</f>
        <v>0</v>
      </c>
      <c r="J84" s="8" t="s">
        <v>68</v>
      </c>
      <c r="K84" s="17"/>
      <c r="L84" s="17"/>
      <c r="M84" s="17"/>
      <c r="O84">
        <f>(I84*21)/100</f>
        <v>0</v>
      </c>
      <c r="P84" t="s">
        <v>30</v>
      </c>
    </row>
    <row r="85" spans="1:18" x14ac:dyDescent="0.2">
      <c r="A85" s="25" t="s">
        <v>69</v>
      </c>
      <c r="E85" s="15" t="s">
        <v>65</v>
      </c>
    </row>
    <row r="86" spans="1:18" x14ac:dyDescent="0.2">
      <c r="A86" s="26" t="s">
        <v>70</v>
      </c>
      <c r="E86" s="27" t="s">
        <v>500</v>
      </c>
    </row>
    <row r="87" spans="1:18" ht="25.5" x14ac:dyDescent="0.2">
      <c r="A87" t="s">
        <v>71</v>
      </c>
      <c r="E87" s="15" t="s">
        <v>501</v>
      </c>
    </row>
    <row r="88" spans="1:18" x14ac:dyDescent="0.2">
      <c r="A88" s="17" t="s">
        <v>63</v>
      </c>
      <c r="B88" s="21" t="s">
        <v>144</v>
      </c>
      <c r="C88" s="21" t="s">
        <v>502</v>
      </c>
      <c r="D88" s="17" t="s">
        <v>65</v>
      </c>
      <c r="E88" s="22" t="s">
        <v>503</v>
      </c>
      <c r="F88" s="8" t="s">
        <v>218</v>
      </c>
      <c r="G88" s="23">
        <v>357</v>
      </c>
      <c r="H88" s="24">
        <v>0</v>
      </c>
      <c r="I88" s="24">
        <f>ROUND(ROUND(H88,2)*ROUND(G88,3),2)</f>
        <v>0</v>
      </c>
      <c r="J88" s="8" t="s">
        <v>68</v>
      </c>
      <c r="K88" s="17"/>
      <c r="L88" s="17"/>
      <c r="M88" s="17"/>
      <c r="O88">
        <f>(I88*21)/100</f>
        <v>0</v>
      </c>
      <c r="P88" t="s">
        <v>30</v>
      </c>
    </row>
    <row r="89" spans="1:18" x14ac:dyDescent="0.2">
      <c r="A89" s="25" t="s">
        <v>69</v>
      </c>
      <c r="E89" s="15" t="s">
        <v>65</v>
      </c>
    </row>
    <row r="90" spans="1:18" x14ac:dyDescent="0.2">
      <c r="A90" s="26" t="s">
        <v>70</v>
      </c>
      <c r="E90" s="27" t="s">
        <v>504</v>
      </c>
    </row>
    <row r="91" spans="1:18" ht="38.25" x14ac:dyDescent="0.2">
      <c r="A91" t="s">
        <v>71</v>
      </c>
      <c r="E91" s="15" t="s">
        <v>505</v>
      </c>
    </row>
    <row r="92" spans="1:18" x14ac:dyDescent="0.2">
      <c r="A92" s="17" t="s">
        <v>63</v>
      </c>
      <c r="B92" s="21" t="s">
        <v>147</v>
      </c>
      <c r="C92" s="21" t="s">
        <v>216</v>
      </c>
      <c r="D92" s="17" t="s">
        <v>65</v>
      </c>
      <c r="E92" s="22" t="s">
        <v>217</v>
      </c>
      <c r="F92" s="8" t="s">
        <v>218</v>
      </c>
      <c r="G92" s="23">
        <v>357</v>
      </c>
      <c r="H92" s="24">
        <v>0</v>
      </c>
      <c r="I92" s="24">
        <f>ROUND(ROUND(H92,2)*ROUND(G92,3),2)</f>
        <v>0</v>
      </c>
      <c r="J92" s="8" t="s">
        <v>68</v>
      </c>
      <c r="K92" s="17"/>
      <c r="L92" s="17"/>
      <c r="M92" s="17"/>
      <c r="O92">
        <f>(I92*21)/100</f>
        <v>0</v>
      </c>
      <c r="P92" t="s">
        <v>30</v>
      </c>
    </row>
    <row r="93" spans="1:18" x14ac:dyDescent="0.2">
      <c r="A93" s="25" t="s">
        <v>69</v>
      </c>
      <c r="E93" s="15" t="s">
        <v>65</v>
      </c>
    </row>
    <row r="94" spans="1:18" x14ac:dyDescent="0.2">
      <c r="A94" s="26" t="s">
        <v>70</v>
      </c>
      <c r="E94" s="27" t="s">
        <v>65</v>
      </c>
    </row>
    <row r="95" spans="1:18" ht="25.5" x14ac:dyDescent="0.2">
      <c r="A95" t="s">
        <v>71</v>
      </c>
      <c r="E95" s="15" t="s">
        <v>506</v>
      </c>
    </row>
    <row r="96" spans="1:18" ht="12.75" customHeight="1" x14ac:dyDescent="0.2">
      <c r="A96" t="s">
        <v>60</v>
      </c>
      <c r="C96" s="28" t="s">
        <v>30</v>
      </c>
      <c r="E96" s="19" t="s">
        <v>507</v>
      </c>
      <c r="I96" s="29">
        <f>0+Q96</f>
        <v>0</v>
      </c>
      <c r="O96">
        <f>0+R96</f>
        <v>0</v>
      </c>
      <c r="Q96">
        <f>0+I97+I101+I105</f>
        <v>0</v>
      </c>
      <c r="R96">
        <f>0+O97+O101+O105</f>
        <v>0</v>
      </c>
    </row>
    <row r="97" spans="1:18" x14ac:dyDescent="0.2">
      <c r="A97" s="17" t="s">
        <v>63</v>
      </c>
      <c r="B97" s="21" t="s">
        <v>150</v>
      </c>
      <c r="C97" s="21" t="s">
        <v>508</v>
      </c>
      <c r="D97" s="17" t="s">
        <v>65</v>
      </c>
      <c r="E97" s="22" t="s">
        <v>509</v>
      </c>
      <c r="F97" s="8" t="s">
        <v>199</v>
      </c>
      <c r="G97" s="23">
        <v>1.62</v>
      </c>
      <c r="H97" s="24">
        <v>0</v>
      </c>
      <c r="I97" s="24">
        <f>ROUND(ROUND(H97,2)*ROUND(G97,3),2)</f>
        <v>0</v>
      </c>
      <c r="J97" s="8" t="s">
        <v>68</v>
      </c>
      <c r="K97" s="17"/>
      <c r="L97" s="17"/>
      <c r="M97" s="17"/>
      <c r="O97">
        <f>(I97*21)/100</f>
        <v>0</v>
      </c>
      <c r="P97" t="s">
        <v>30</v>
      </c>
    </row>
    <row r="98" spans="1:18" x14ac:dyDescent="0.2">
      <c r="A98" s="25" t="s">
        <v>69</v>
      </c>
      <c r="E98" s="15" t="s">
        <v>65</v>
      </c>
    </row>
    <row r="99" spans="1:18" ht="76.5" x14ac:dyDescent="0.2">
      <c r="A99" s="26" t="s">
        <v>70</v>
      </c>
      <c r="E99" s="27" t="s">
        <v>510</v>
      </c>
    </row>
    <row r="100" spans="1:18" ht="369.75" x14ac:dyDescent="0.2">
      <c r="A100" t="s">
        <v>71</v>
      </c>
      <c r="E100" s="15" t="s">
        <v>511</v>
      </c>
    </row>
    <row r="101" spans="1:18" x14ac:dyDescent="0.2">
      <c r="A101" s="17" t="s">
        <v>63</v>
      </c>
      <c r="B101" s="21" t="s">
        <v>153</v>
      </c>
      <c r="C101" s="21" t="s">
        <v>512</v>
      </c>
      <c r="D101" s="17" t="s">
        <v>65</v>
      </c>
      <c r="E101" s="22" t="s">
        <v>513</v>
      </c>
      <c r="F101" s="8" t="s">
        <v>199</v>
      </c>
      <c r="G101" s="23">
        <v>4.048</v>
      </c>
      <c r="H101" s="24">
        <v>0</v>
      </c>
      <c r="I101" s="24">
        <f>ROUND(ROUND(H101,2)*ROUND(G101,3),2)</f>
        <v>0</v>
      </c>
      <c r="J101" s="8" t="s">
        <v>68</v>
      </c>
      <c r="K101" s="17"/>
      <c r="L101" s="17"/>
      <c r="M101" s="17"/>
      <c r="O101">
        <f>(I101*21)/100</f>
        <v>0</v>
      </c>
      <c r="P101" t="s">
        <v>30</v>
      </c>
    </row>
    <row r="102" spans="1:18" x14ac:dyDescent="0.2">
      <c r="A102" s="25" t="s">
        <v>69</v>
      </c>
      <c r="E102" s="15" t="s">
        <v>65</v>
      </c>
    </row>
    <row r="103" spans="1:18" x14ac:dyDescent="0.2">
      <c r="A103" s="26" t="s">
        <v>70</v>
      </c>
      <c r="E103" s="27" t="s">
        <v>514</v>
      </c>
    </row>
    <row r="104" spans="1:18" ht="369.75" x14ac:dyDescent="0.2">
      <c r="A104" t="s">
        <v>71</v>
      </c>
      <c r="E104" s="15" t="s">
        <v>511</v>
      </c>
    </row>
    <row r="105" spans="1:18" x14ac:dyDescent="0.2">
      <c r="A105" s="17" t="s">
        <v>63</v>
      </c>
      <c r="B105" s="21" t="s">
        <v>156</v>
      </c>
      <c r="C105" s="21" t="s">
        <v>515</v>
      </c>
      <c r="D105" s="17" t="s">
        <v>65</v>
      </c>
      <c r="E105" s="22" t="s">
        <v>516</v>
      </c>
      <c r="F105" s="8" t="s">
        <v>193</v>
      </c>
      <c r="G105" s="23">
        <v>0.32619999999999999</v>
      </c>
      <c r="H105" s="24">
        <v>0</v>
      </c>
      <c r="I105" s="24">
        <f>ROUND(ROUND(H105,2)*ROUND(G105,3),2)</f>
        <v>0</v>
      </c>
      <c r="J105" s="8" t="s">
        <v>68</v>
      </c>
      <c r="K105" s="17"/>
      <c r="L105" s="17"/>
      <c r="M105" s="17"/>
      <c r="O105">
        <f>(I105*21)/100</f>
        <v>0</v>
      </c>
      <c r="P105" t="s">
        <v>30</v>
      </c>
    </row>
    <row r="106" spans="1:18" x14ac:dyDescent="0.2">
      <c r="A106" s="25" t="s">
        <v>69</v>
      </c>
      <c r="E106" s="15" t="s">
        <v>65</v>
      </c>
    </row>
    <row r="107" spans="1:18" ht="25.5" x14ac:dyDescent="0.2">
      <c r="A107" s="26" t="s">
        <v>70</v>
      </c>
      <c r="E107" s="27" t="s">
        <v>517</v>
      </c>
    </row>
    <row r="108" spans="1:18" ht="267.75" x14ac:dyDescent="0.2">
      <c r="A108" t="s">
        <v>71</v>
      </c>
      <c r="E108" s="15" t="s">
        <v>518</v>
      </c>
    </row>
    <row r="109" spans="1:18" ht="12.75" customHeight="1" x14ac:dyDescent="0.2">
      <c r="A109" t="s">
        <v>60</v>
      </c>
      <c r="C109" s="28" t="s">
        <v>29</v>
      </c>
      <c r="E109" s="19" t="s">
        <v>519</v>
      </c>
      <c r="I109" s="29">
        <f>0+Q109</f>
        <v>0</v>
      </c>
      <c r="O109">
        <f>0+R109</f>
        <v>0</v>
      </c>
      <c r="Q109">
        <f>0+I110+I114+I118</f>
        <v>0</v>
      </c>
      <c r="R109">
        <f>0+O110+O114+O118</f>
        <v>0</v>
      </c>
    </row>
    <row r="110" spans="1:18" x14ac:dyDescent="0.2">
      <c r="A110" s="17" t="s">
        <v>63</v>
      </c>
      <c r="B110" s="21" t="s">
        <v>159</v>
      </c>
      <c r="C110" s="21" t="s">
        <v>520</v>
      </c>
      <c r="D110" s="17" t="s">
        <v>65</v>
      </c>
      <c r="E110" s="22" t="s">
        <v>521</v>
      </c>
      <c r="F110" s="8" t="s">
        <v>199</v>
      </c>
      <c r="G110" s="23">
        <v>1.35</v>
      </c>
      <c r="H110" s="24">
        <v>0</v>
      </c>
      <c r="I110" s="24">
        <f>ROUND(ROUND(H110,2)*ROUND(G110,3),2)</f>
        <v>0</v>
      </c>
      <c r="J110" s="8" t="s">
        <v>68</v>
      </c>
      <c r="K110" s="17"/>
      <c r="L110" s="17"/>
      <c r="M110" s="17"/>
      <c r="O110">
        <f>(I110*21)/100</f>
        <v>0</v>
      </c>
      <c r="P110" t="s">
        <v>30</v>
      </c>
    </row>
    <row r="111" spans="1:18" x14ac:dyDescent="0.2">
      <c r="A111" s="25" t="s">
        <v>69</v>
      </c>
      <c r="E111" s="15" t="s">
        <v>65</v>
      </c>
    </row>
    <row r="112" spans="1:18" ht="25.5" x14ac:dyDescent="0.2">
      <c r="A112" s="26" t="s">
        <v>70</v>
      </c>
      <c r="E112" s="27" t="s">
        <v>522</v>
      </c>
    </row>
    <row r="113" spans="1:18" ht="229.5" x14ac:dyDescent="0.2">
      <c r="A113" t="s">
        <v>71</v>
      </c>
      <c r="E113" s="15" t="s">
        <v>523</v>
      </c>
    </row>
    <row r="114" spans="1:18" x14ac:dyDescent="0.2">
      <c r="A114" s="17" t="s">
        <v>63</v>
      </c>
      <c r="B114" s="21" t="s">
        <v>162</v>
      </c>
      <c r="C114" s="21" t="s">
        <v>524</v>
      </c>
      <c r="D114" s="17" t="s">
        <v>65</v>
      </c>
      <c r="E114" s="22" t="s">
        <v>525</v>
      </c>
      <c r="F114" s="8" t="s">
        <v>199</v>
      </c>
      <c r="G114" s="23">
        <v>10.029</v>
      </c>
      <c r="H114" s="24">
        <v>0</v>
      </c>
      <c r="I114" s="24">
        <f>ROUND(ROUND(H114,2)*ROUND(G114,3),2)</f>
        <v>0</v>
      </c>
      <c r="J114" s="8" t="s">
        <v>68</v>
      </c>
      <c r="K114" s="17"/>
      <c r="L114" s="17"/>
      <c r="M114" s="17"/>
      <c r="O114">
        <f>(I114*21)/100</f>
        <v>0</v>
      </c>
      <c r="P114" t="s">
        <v>30</v>
      </c>
    </row>
    <row r="115" spans="1:18" x14ac:dyDescent="0.2">
      <c r="A115" s="25" t="s">
        <v>69</v>
      </c>
      <c r="E115" s="15" t="s">
        <v>65</v>
      </c>
    </row>
    <row r="116" spans="1:18" x14ac:dyDescent="0.2">
      <c r="A116" s="26" t="s">
        <v>70</v>
      </c>
      <c r="E116" s="27" t="s">
        <v>526</v>
      </c>
    </row>
    <row r="117" spans="1:18" ht="369.75" x14ac:dyDescent="0.2">
      <c r="A117" t="s">
        <v>71</v>
      </c>
      <c r="E117" s="15" t="s">
        <v>527</v>
      </c>
    </row>
    <row r="118" spans="1:18" x14ac:dyDescent="0.2">
      <c r="A118" s="17" t="s">
        <v>63</v>
      </c>
      <c r="B118" s="21" t="s">
        <v>165</v>
      </c>
      <c r="C118" s="21" t="s">
        <v>528</v>
      </c>
      <c r="D118" s="17" t="s">
        <v>65</v>
      </c>
      <c r="E118" s="22" t="s">
        <v>529</v>
      </c>
      <c r="F118" s="8" t="s">
        <v>193</v>
      </c>
      <c r="G118" s="23">
        <v>0.245</v>
      </c>
      <c r="H118" s="24">
        <v>0</v>
      </c>
      <c r="I118" s="24">
        <f>ROUND(ROUND(H118,2)*ROUND(G118,3),2)</f>
        <v>0</v>
      </c>
      <c r="J118" s="8" t="s">
        <v>68</v>
      </c>
      <c r="K118" s="17"/>
      <c r="L118" s="17"/>
      <c r="M118" s="17"/>
      <c r="O118">
        <f>(I118*21)/100</f>
        <v>0</v>
      </c>
      <c r="P118" t="s">
        <v>30</v>
      </c>
    </row>
    <row r="119" spans="1:18" x14ac:dyDescent="0.2">
      <c r="A119" s="25" t="s">
        <v>69</v>
      </c>
      <c r="E119" s="15" t="s">
        <v>65</v>
      </c>
    </row>
    <row r="120" spans="1:18" ht="25.5" x14ac:dyDescent="0.2">
      <c r="A120" s="26" t="s">
        <v>70</v>
      </c>
      <c r="E120" s="27" t="s">
        <v>530</v>
      </c>
    </row>
    <row r="121" spans="1:18" ht="267.75" x14ac:dyDescent="0.2">
      <c r="A121" t="s">
        <v>71</v>
      </c>
      <c r="E121" s="15" t="s">
        <v>518</v>
      </c>
    </row>
    <row r="122" spans="1:18" ht="12.75" customHeight="1" x14ac:dyDescent="0.2">
      <c r="A122" t="s">
        <v>60</v>
      </c>
      <c r="C122" s="28" t="s">
        <v>40</v>
      </c>
      <c r="E122" s="19" t="s">
        <v>531</v>
      </c>
      <c r="I122" s="29">
        <f>0+Q122</f>
        <v>0</v>
      </c>
      <c r="O122">
        <f>0+R122</f>
        <v>0</v>
      </c>
      <c r="Q122">
        <f>0+I123+I127+I131+I135+I139+I143+I147+I151</f>
        <v>0</v>
      </c>
      <c r="R122">
        <f>0+O123+O127+O131+O135+O139+O143+O147+O151</f>
        <v>0</v>
      </c>
    </row>
    <row r="123" spans="1:18" x14ac:dyDescent="0.2">
      <c r="A123" s="17" t="s">
        <v>63</v>
      </c>
      <c r="B123" s="21" t="s">
        <v>168</v>
      </c>
      <c r="C123" s="21" t="s">
        <v>532</v>
      </c>
      <c r="D123" s="17" t="s">
        <v>65</v>
      </c>
      <c r="E123" s="22" t="s">
        <v>533</v>
      </c>
      <c r="F123" s="8" t="s">
        <v>199</v>
      </c>
      <c r="G123" s="23">
        <v>0.78749999999999998</v>
      </c>
      <c r="H123" s="24">
        <v>0</v>
      </c>
      <c r="I123" s="24">
        <f>ROUND(ROUND(H123,2)*ROUND(G123,3),2)</f>
        <v>0</v>
      </c>
      <c r="J123" s="8" t="s">
        <v>68</v>
      </c>
      <c r="K123" s="17"/>
      <c r="L123" s="17"/>
      <c r="M123" s="17"/>
      <c r="O123">
        <f>(I123*21)/100</f>
        <v>0</v>
      </c>
      <c r="P123" t="s">
        <v>30</v>
      </c>
    </row>
    <row r="124" spans="1:18" x14ac:dyDescent="0.2">
      <c r="A124" s="25" t="s">
        <v>69</v>
      </c>
      <c r="E124" s="15" t="s">
        <v>65</v>
      </c>
    </row>
    <row r="125" spans="1:18" ht="25.5" x14ac:dyDescent="0.2">
      <c r="A125" s="26" t="s">
        <v>70</v>
      </c>
      <c r="E125" s="27" t="s">
        <v>534</v>
      </c>
    </row>
    <row r="126" spans="1:18" ht="229.5" x14ac:dyDescent="0.2">
      <c r="A126" t="s">
        <v>71</v>
      </c>
      <c r="E126" s="15" t="s">
        <v>535</v>
      </c>
    </row>
    <row r="127" spans="1:18" x14ac:dyDescent="0.2">
      <c r="A127" s="17" t="s">
        <v>63</v>
      </c>
      <c r="B127" s="21" t="s">
        <v>171</v>
      </c>
      <c r="C127" s="21" t="s">
        <v>536</v>
      </c>
      <c r="D127" s="17" t="s">
        <v>65</v>
      </c>
      <c r="E127" s="22" t="s">
        <v>537</v>
      </c>
      <c r="F127" s="8" t="s">
        <v>199</v>
      </c>
      <c r="G127" s="23">
        <v>0.97599999999999998</v>
      </c>
      <c r="H127" s="24">
        <v>0</v>
      </c>
      <c r="I127" s="24">
        <f>ROUND(ROUND(H127,2)*ROUND(G127,3),2)</f>
        <v>0</v>
      </c>
      <c r="J127" s="8" t="s">
        <v>68</v>
      </c>
      <c r="K127" s="17"/>
      <c r="L127" s="17"/>
      <c r="M127" s="17"/>
      <c r="O127">
        <f>(I127*21)/100</f>
        <v>0</v>
      </c>
      <c r="P127" t="s">
        <v>30</v>
      </c>
    </row>
    <row r="128" spans="1:18" x14ac:dyDescent="0.2">
      <c r="A128" s="25" t="s">
        <v>69</v>
      </c>
      <c r="E128" s="15" t="s">
        <v>65</v>
      </c>
    </row>
    <row r="129" spans="1:16" x14ac:dyDescent="0.2">
      <c r="A129" s="26" t="s">
        <v>70</v>
      </c>
      <c r="E129" s="27" t="s">
        <v>538</v>
      </c>
    </row>
    <row r="130" spans="1:16" ht="369.75" x14ac:dyDescent="0.2">
      <c r="A130" t="s">
        <v>71</v>
      </c>
      <c r="E130" s="15" t="s">
        <v>527</v>
      </c>
    </row>
    <row r="131" spans="1:16" x14ac:dyDescent="0.2">
      <c r="A131" s="17" t="s">
        <v>63</v>
      </c>
      <c r="B131" s="21" t="s">
        <v>174</v>
      </c>
      <c r="C131" s="21" t="s">
        <v>539</v>
      </c>
      <c r="D131" s="17" t="s">
        <v>65</v>
      </c>
      <c r="E131" s="22" t="s">
        <v>540</v>
      </c>
      <c r="F131" s="8" t="s">
        <v>193</v>
      </c>
      <c r="G131" s="23">
        <v>5.6000000000000001E-2</v>
      </c>
      <c r="H131" s="24">
        <v>0</v>
      </c>
      <c r="I131" s="24">
        <f>ROUND(ROUND(H131,2)*ROUND(G131,3),2)</f>
        <v>0</v>
      </c>
      <c r="J131" s="8" t="s">
        <v>68</v>
      </c>
      <c r="K131" s="17"/>
      <c r="L131" s="17"/>
      <c r="M131" s="17"/>
      <c r="O131">
        <f>(I131*21)/100</f>
        <v>0</v>
      </c>
      <c r="P131" t="s">
        <v>30</v>
      </c>
    </row>
    <row r="132" spans="1:16" x14ac:dyDescent="0.2">
      <c r="A132" s="25" t="s">
        <v>69</v>
      </c>
      <c r="E132" s="15" t="s">
        <v>65</v>
      </c>
    </row>
    <row r="133" spans="1:16" ht="25.5" x14ac:dyDescent="0.2">
      <c r="A133" s="26" t="s">
        <v>70</v>
      </c>
      <c r="E133" s="27" t="s">
        <v>541</v>
      </c>
    </row>
    <row r="134" spans="1:16" ht="267.75" x14ac:dyDescent="0.2">
      <c r="A134" t="s">
        <v>71</v>
      </c>
      <c r="E134" s="15" t="s">
        <v>518</v>
      </c>
    </row>
    <row r="135" spans="1:16" x14ac:dyDescent="0.2">
      <c r="A135" s="17" t="s">
        <v>63</v>
      </c>
      <c r="B135" s="21" t="s">
        <v>177</v>
      </c>
      <c r="C135" s="21" t="s">
        <v>542</v>
      </c>
      <c r="D135" s="17" t="s">
        <v>65</v>
      </c>
      <c r="E135" s="22" t="s">
        <v>543</v>
      </c>
      <c r="F135" s="8" t="s">
        <v>199</v>
      </c>
      <c r="G135" s="23">
        <v>14.805999999999999</v>
      </c>
      <c r="H135" s="24">
        <v>0</v>
      </c>
      <c r="I135" s="24">
        <f>ROUND(ROUND(H135,2)*ROUND(G135,3),2)</f>
        <v>0</v>
      </c>
      <c r="J135" s="8" t="s">
        <v>68</v>
      </c>
      <c r="K135" s="17"/>
      <c r="L135" s="17"/>
      <c r="M135" s="17"/>
      <c r="O135">
        <f>(I135*21)/100</f>
        <v>0</v>
      </c>
      <c r="P135" t="s">
        <v>30</v>
      </c>
    </row>
    <row r="136" spans="1:16" x14ac:dyDescent="0.2">
      <c r="A136" s="25" t="s">
        <v>69</v>
      </c>
      <c r="E136" s="15" t="s">
        <v>65</v>
      </c>
    </row>
    <row r="137" spans="1:16" ht="102" x14ac:dyDescent="0.2">
      <c r="A137" s="26" t="s">
        <v>70</v>
      </c>
      <c r="E137" s="27" t="s">
        <v>544</v>
      </c>
    </row>
    <row r="138" spans="1:16" ht="369.75" x14ac:dyDescent="0.2">
      <c r="A138" t="s">
        <v>71</v>
      </c>
      <c r="E138" s="15" t="s">
        <v>527</v>
      </c>
    </row>
    <row r="139" spans="1:16" x14ac:dyDescent="0.2">
      <c r="A139" s="17" t="s">
        <v>63</v>
      </c>
      <c r="B139" s="21" t="s">
        <v>181</v>
      </c>
      <c r="C139" s="21" t="s">
        <v>545</v>
      </c>
      <c r="D139" s="17" t="s">
        <v>65</v>
      </c>
      <c r="E139" s="22" t="s">
        <v>546</v>
      </c>
      <c r="F139" s="8" t="s">
        <v>199</v>
      </c>
      <c r="G139" s="23">
        <v>27.742000000000001</v>
      </c>
      <c r="H139" s="24">
        <v>0</v>
      </c>
      <c r="I139" s="24">
        <f>ROUND(ROUND(H139,2)*ROUND(G139,3),2)</f>
        <v>0</v>
      </c>
      <c r="J139" s="8" t="s">
        <v>68</v>
      </c>
      <c r="K139" s="17"/>
      <c r="L139" s="17"/>
      <c r="M139" s="17"/>
      <c r="O139">
        <f>(I139*21)/100</f>
        <v>0</v>
      </c>
      <c r="P139" t="s">
        <v>30</v>
      </c>
    </row>
    <row r="140" spans="1:16" x14ac:dyDescent="0.2">
      <c r="A140" s="25" t="s">
        <v>69</v>
      </c>
      <c r="E140" s="15" t="s">
        <v>65</v>
      </c>
    </row>
    <row r="141" spans="1:16" ht="76.5" x14ac:dyDescent="0.2">
      <c r="A141" s="26" t="s">
        <v>70</v>
      </c>
      <c r="E141" s="27" t="s">
        <v>547</v>
      </c>
    </row>
    <row r="142" spans="1:16" ht="369.75" x14ac:dyDescent="0.2">
      <c r="A142" t="s">
        <v>71</v>
      </c>
      <c r="E142" s="15" t="s">
        <v>527</v>
      </c>
    </row>
    <row r="143" spans="1:16" x14ac:dyDescent="0.2">
      <c r="A143" s="17" t="s">
        <v>63</v>
      </c>
      <c r="B143" s="21" t="s">
        <v>184</v>
      </c>
      <c r="C143" s="21" t="s">
        <v>548</v>
      </c>
      <c r="D143" s="17" t="s">
        <v>65</v>
      </c>
      <c r="E143" s="22" t="s">
        <v>549</v>
      </c>
      <c r="F143" s="8" t="s">
        <v>199</v>
      </c>
      <c r="G143" s="23">
        <v>3</v>
      </c>
      <c r="H143" s="24">
        <v>0</v>
      </c>
      <c r="I143" s="24">
        <f>ROUND(ROUND(H143,2)*ROUND(G143,3),2)</f>
        <v>0</v>
      </c>
      <c r="J143" s="8" t="s">
        <v>68</v>
      </c>
      <c r="K143" s="17"/>
      <c r="L143" s="17"/>
      <c r="M143" s="17"/>
      <c r="O143">
        <f>(I143*21)/100</f>
        <v>0</v>
      </c>
      <c r="P143" t="s">
        <v>30</v>
      </c>
    </row>
    <row r="144" spans="1:16" x14ac:dyDescent="0.2">
      <c r="A144" s="25" t="s">
        <v>69</v>
      </c>
      <c r="E144" s="15" t="s">
        <v>65</v>
      </c>
    </row>
    <row r="145" spans="1:18" x14ac:dyDescent="0.2">
      <c r="A145" s="26" t="s">
        <v>70</v>
      </c>
      <c r="E145" s="27" t="s">
        <v>550</v>
      </c>
    </row>
    <row r="146" spans="1:18" ht="38.25" x14ac:dyDescent="0.2">
      <c r="A146" t="s">
        <v>71</v>
      </c>
      <c r="E146" s="15" t="s">
        <v>551</v>
      </c>
    </row>
    <row r="147" spans="1:18" x14ac:dyDescent="0.2">
      <c r="A147" s="17" t="s">
        <v>63</v>
      </c>
      <c r="B147" s="21" t="s">
        <v>260</v>
      </c>
      <c r="C147" s="21" t="s">
        <v>552</v>
      </c>
      <c r="D147" s="17" t="s">
        <v>65</v>
      </c>
      <c r="E147" s="22" t="s">
        <v>553</v>
      </c>
      <c r="F147" s="8" t="s">
        <v>199</v>
      </c>
      <c r="G147" s="23">
        <v>76.950999999999993</v>
      </c>
      <c r="H147" s="24">
        <v>0</v>
      </c>
      <c r="I147" s="24">
        <f>ROUND(ROUND(H147,2)*ROUND(G147,3),2)</f>
        <v>0</v>
      </c>
      <c r="J147" s="8" t="s">
        <v>68</v>
      </c>
      <c r="K147" s="17"/>
      <c r="L147" s="17"/>
      <c r="M147" s="17"/>
      <c r="O147">
        <f>(I147*21)/100</f>
        <v>0</v>
      </c>
      <c r="P147" t="s">
        <v>30</v>
      </c>
    </row>
    <row r="148" spans="1:18" x14ac:dyDescent="0.2">
      <c r="A148" s="25" t="s">
        <v>69</v>
      </c>
      <c r="E148" s="15" t="s">
        <v>65</v>
      </c>
    </row>
    <row r="149" spans="1:18" ht="76.5" x14ac:dyDescent="0.2">
      <c r="A149" s="26" t="s">
        <v>70</v>
      </c>
      <c r="E149" s="27" t="s">
        <v>554</v>
      </c>
    </row>
    <row r="150" spans="1:18" ht="38.25" x14ac:dyDescent="0.2">
      <c r="A150" t="s">
        <v>71</v>
      </c>
      <c r="E150" s="15" t="s">
        <v>555</v>
      </c>
    </row>
    <row r="151" spans="1:18" x14ac:dyDescent="0.2">
      <c r="A151" s="17" t="s">
        <v>63</v>
      </c>
      <c r="B151" s="21" t="s">
        <v>263</v>
      </c>
      <c r="C151" s="21" t="s">
        <v>556</v>
      </c>
      <c r="D151" s="17" t="s">
        <v>65</v>
      </c>
      <c r="E151" s="22" t="s">
        <v>557</v>
      </c>
      <c r="F151" s="8" t="s">
        <v>199</v>
      </c>
      <c r="G151" s="23">
        <v>0.19600000000000001</v>
      </c>
      <c r="H151" s="24">
        <v>0</v>
      </c>
      <c r="I151" s="24">
        <f>ROUND(ROUND(H151,2)*ROUND(G151,3),2)</f>
        <v>0</v>
      </c>
      <c r="J151" s="8" t="s">
        <v>68</v>
      </c>
      <c r="K151" s="17"/>
      <c r="L151" s="17"/>
      <c r="M151" s="17"/>
      <c r="O151">
        <f>(I151*21)/100</f>
        <v>0</v>
      </c>
      <c r="P151" t="s">
        <v>30</v>
      </c>
    </row>
    <row r="152" spans="1:18" x14ac:dyDescent="0.2">
      <c r="A152" s="25" t="s">
        <v>69</v>
      </c>
      <c r="E152" s="15" t="s">
        <v>65</v>
      </c>
    </row>
    <row r="153" spans="1:18" x14ac:dyDescent="0.2">
      <c r="A153" s="26" t="s">
        <v>70</v>
      </c>
      <c r="E153" s="27" t="s">
        <v>558</v>
      </c>
    </row>
    <row r="154" spans="1:18" ht="102" x14ac:dyDescent="0.2">
      <c r="A154" t="s">
        <v>71</v>
      </c>
      <c r="E154" s="15" t="s">
        <v>559</v>
      </c>
    </row>
    <row r="155" spans="1:18" ht="12.75" customHeight="1" x14ac:dyDescent="0.2">
      <c r="A155" t="s">
        <v>60</v>
      </c>
      <c r="C155" s="28" t="s">
        <v>42</v>
      </c>
      <c r="E155" s="19" t="s">
        <v>402</v>
      </c>
      <c r="I155" s="29">
        <f>0+Q155</f>
        <v>0</v>
      </c>
      <c r="O155">
        <f>0+R155</f>
        <v>0</v>
      </c>
      <c r="Q155">
        <f>0+I156+I160+I164+I168+I172+I176+I180+I184+I188+I192+I196</f>
        <v>0</v>
      </c>
      <c r="R155">
        <f>0+O156+O160+O164+O168+O172+O176+O180+O184+O188+O192+O196</f>
        <v>0</v>
      </c>
    </row>
    <row r="156" spans="1:18" x14ac:dyDescent="0.2">
      <c r="A156" s="17" t="s">
        <v>63</v>
      </c>
      <c r="B156" s="21" t="s">
        <v>266</v>
      </c>
      <c r="C156" s="21" t="s">
        <v>560</v>
      </c>
      <c r="D156" s="17" t="s">
        <v>65</v>
      </c>
      <c r="E156" s="22" t="s">
        <v>561</v>
      </c>
      <c r="F156" s="8" t="s">
        <v>199</v>
      </c>
      <c r="G156" s="23">
        <v>42</v>
      </c>
      <c r="H156" s="24">
        <v>0</v>
      </c>
      <c r="I156" s="24">
        <f>ROUND(ROUND(H156,2)*ROUND(G156,3),2)</f>
        <v>0</v>
      </c>
      <c r="J156" s="8" t="s">
        <v>68</v>
      </c>
      <c r="K156" s="17"/>
      <c r="L156" s="17"/>
      <c r="M156" s="17"/>
      <c r="O156">
        <f>(I156*21)/100</f>
        <v>0</v>
      </c>
      <c r="P156" t="s">
        <v>30</v>
      </c>
    </row>
    <row r="157" spans="1:18" x14ac:dyDescent="0.2">
      <c r="A157" s="25" t="s">
        <v>69</v>
      </c>
      <c r="E157" s="15" t="s">
        <v>65</v>
      </c>
    </row>
    <row r="158" spans="1:18" x14ac:dyDescent="0.2">
      <c r="A158" s="26" t="s">
        <v>70</v>
      </c>
      <c r="E158" s="27" t="s">
        <v>562</v>
      </c>
    </row>
    <row r="159" spans="1:18" ht="127.5" x14ac:dyDescent="0.2">
      <c r="A159" t="s">
        <v>71</v>
      </c>
      <c r="E159" s="15" t="s">
        <v>563</v>
      </c>
    </row>
    <row r="160" spans="1:18" x14ac:dyDescent="0.2">
      <c r="A160" s="17" t="s">
        <v>63</v>
      </c>
      <c r="B160" s="21" t="s">
        <v>269</v>
      </c>
      <c r="C160" s="21" t="s">
        <v>564</v>
      </c>
      <c r="D160" s="17" t="s">
        <v>65</v>
      </c>
      <c r="E160" s="22" t="s">
        <v>565</v>
      </c>
      <c r="F160" s="8" t="s">
        <v>218</v>
      </c>
      <c r="G160" s="23">
        <v>294.16199999999998</v>
      </c>
      <c r="H160" s="24">
        <v>0</v>
      </c>
      <c r="I160" s="24">
        <f>ROUND(ROUND(H160,2)*ROUND(G160,3),2)</f>
        <v>0</v>
      </c>
      <c r="J160" s="8" t="s">
        <v>68</v>
      </c>
      <c r="K160" s="17"/>
      <c r="L160" s="17"/>
      <c r="M160" s="17"/>
      <c r="O160">
        <f>(I160*21)/100</f>
        <v>0</v>
      </c>
      <c r="P160" t="s">
        <v>30</v>
      </c>
    </row>
    <row r="161" spans="1:16" x14ac:dyDescent="0.2">
      <c r="A161" s="25" t="s">
        <v>69</v>
      </c>
      <c r="E161" s="15" t="s">
        <v>65</v>
      </c>
    </row>
    <row r="162" spans="1:16" ht="25.5" x14ac:dyDescent="0.2">
      <c r="A162" s="26" t="s">
        <v>70</v>
      </c>
      <c r="E162" s="27" t="s">
        <v>566</v>
      </c>
    </row>
    <row r="163" spans="1:16" ht="51" x14ac:dyDescent="0.2">
      <c r="A163" t="s">
        <v>71</v>
      </c>
      <c r="E163" s="15" t="s">
        <v>567</v>
      </c>
    </row>
    <row r="164" spans="1:16" x14ac:dyDescent="0.2">
      <c r="A164" s="17" t="s">
        <v>63</v>
      </c>
      <c r="B164" s="21" t="s">
        <v>272</v>
      </c>
      <c r="C164" s="21" t="s">
        <v>568</v>
      </c>
      <c r="D164" s="17" t="s">
        <v>65</v>
      </c>
      <c r="E164" s="22" t="s">
        <v>569</v>
      </c>
      <c r="F164" s="8" t="s">
        <v>218</v>
      </c>
      <c r="G164" s="23">
        <v>10.5</v>
      </c>
      <c r="H164" s="24">
        <v>0</v>
      </c>
      <c r="I164" s="24">
        <f>ROUND(ROUND(H164,2)*ROUND(G164,3),2)</f>
        <v>0</v>
      </c>
      <c r="J164" s="8" t="s">
        <v>68</v>
      </c>
      <c r="K164" s="17"/>
      <c r="L164" s="17"/>
      <c r="M164" s="17"/>
      <c r="O164">
        <f>(I164*21)/100</f>
        <v>0</v>
      </c>
      <c r="P164" t="s">
        <v>30</v>
      </c>
    </row>
    <row r="165" spans="1:16" x14ac:dyDescent="0.2">
      <c r="A165" s="25" t="s">
        <v>69</v>
      </c>
      <c r="E165" s="15" t="s">
        <v>65</v>
      </c>
    </row>
    <row r="166" spans="1:16" x14ac:dyDescent="0.2">
      <c r="A166" s="26" t="s">
        <v>70</v>
      </c>
      <c r="E166" s="27" t="s">
        <v>65</v>
      </c>
    </row>
    <row r="167" spans="1:16" ht="51" x14ac:dyDescent="0.2">
      <c r="A167" t="s">
        <v>71</v>
      </c>
      <c r="E167" s="15" t="s">
        <v>570</v>
      </c>
    </row>
    <row r="168" spans="1:16" x14ac:dyDescent="0.2">
      <c r="A168" s="17" t="s">
        <v>63</v>
      </c>
      <c r="B168" s="21" t="s">
        <v>275</v>
      </c>
      <c r="C168" s="21" t="s">
        <v>571</v>
      </c>
      <c r="D168" s="17" t="s">
        <v>65</v>
      </c>
      <c r="E168" s="22" t="s">
        <v>572</v>
      </c>
      <c r="F168" s="8" t="s">
        <v>218</v>
      </c>
      <c r="G168" s="23">
        <v>10.5</v>
      </c>
      <c r="H168" s="24">
        <v>0</v>
      </c>
      <c r="I168" s="24">
        <f>ROUND(ROUND(H168,2)*ROUND(G168,3),2)</f>
        <v>0</v>
      </c>
      <c r="J168" s="8" t="s">
        <v>68</v>
      </c>
      <c r="K168" s="17"/>
      <c r="L168" s="17"/>
      <c r="M168" s="17"/>
      <c r="O168">
        <f>(I168*21)/100</f>
        <v>0</v>
      </c>
      <c r="P168" t="s">
        <v>30</v>
      </c>
    </row>
    <row r="169" spans="1:16" x14ac:dyDescent="0.2">
      <c r="A169" s="25" t="s">
        <v>69</v>
      </c>
      <c r="E169" s="15" t="s">
        <v>65</v>
      </c>
    </row>
    <row r="170" spans="1:16" x14ac:dyDescent="0.2">
      <c r="A170" s="26" t="s">
        <v>70</v>
      </c>
      <c r="E170" s="27" t="s">
        <v>573</v>
      </c>
    </row>
    <row r="171" spans="1:16" ht="140.25" x14ac:dyDescent="0.2">
      <c r="A171" t="s">
        <v>71</v>
      </c>
      <c r="E171" s="15" t="s">
        <v>574</v>
      </c>
    </row>
    <row r="172" spans="1:16" x14ac:dyDescent="0.2">
      <c r="A172" s="17" t="s">
        <v>63</v>
      </c>
      <c r="B172" s="21" t="s">
        <v>278</v>
      </c>
      <c r="C172" s="21" t="s">
        <v>575</v>
      </c>
      <c r="D172" s="17" t="s">
        <v>65</v>
      </c>
      <c r="E172" s="22" t="s">
        <v>576</v>
      </c>
      <c r="F172" s="8" t="s">
        <v>218</v>
      </c>
      <c r="G172" s="23">
        <v>5.25</v>
      </c>
      <c r="H172" s="24">
        <v>0</v>
      </c>
      <c r="I172" s="24">
        <f>ROUND(ROUND(H172,2)*ROUND(G172,3),2)</f>
        <v>0</v>
      </c>
      <c r="J172" s="8" t="s">
        <v>68</v>
      </c>
      <c r="K172" s="17"/>
      <c r="L172" s="17"/>
      <c r="M172" s="17"/>
      <c r="O172">
        <f>(I172*21)/100</f>
        <v>0</v>
      </c>
      <c r="P172" t="s">
        <v>30</v>
      </c>
    </row>
    <row r="173" spans="1:16" x14ac:dyDescent="0.2">
      <c r="A173" s="25" t="s">
        <v>69</v>
      </c>
      <c r="E173" s="15" t="s">
        <v>65</v>
      </c>
    </row>
    <row r="174" spans="1:16" x14ac:dyDescent="0.2">
      <c r="A174" s="26" t="s">
        <v>70</v>
      </c>
      <c r="E174" s="27" t="s">
        <v>577</v>
      </c>
    </row>
    <row r="175" spans="1:16" ht="140.25" x14ac:dyDescent="0.2">
      <c r="A175" t="s">
        <v>71</v>
      </c>
      <c r="E175" s="15" t="s">
        <v>574</v>
      </c>
    </row>
    <row r="176" spans="1:16" x14ac:dyDescent="0.2">
      <c r="A176" s="17" t="s">
        <v>63</v>
      </c>
      <c r="B176" s="21" t="s">
        <v>281</v>
      </c>
      <c r="C176" s="21" t="s">
        <v>578</v>
      </c>
      <c r="D176" s="17" t="s">
        <v>65</v>
      </c>
      <c r="E176" s="22" t="s">
        <v>579</v>
      </c>
      <c r="F176" s="8" t="s">
        <v>218</v>
      </c>
      <c r="G176" s="23">
        <v>5.25</v>
      </c>
      <c r="H176" s="24">
        <v>0</v>
      </c>
      <c r="I176" s="24">
        <f>ROUND(ROUND(H176,2)*ROUND(G176,3),2)</f>
        <v>0</v>
      </c>
      <c r="J176" s="8" t="s">
        <v>68</v>
      </c>
      <c r="K176" s="17"/>
      <c r="L176" s="17"/>
      <c r="M176" s="17"/>
      <c r="O176">
        <f>(I176*21)/100</f>
        <v>0</v>
      </c>
      <c r="P176" t="s">
        <v>30</v>
      </c>
    </row>
    <row r="177" spans="1:16" x14ac:dyDescent="0.2">
      <c r="A177" s="25" t="s">
        <v>69</v>
      </c>
      <c r="E177" s="15" t="s">
        <v>65</v>
      </c>
    </row>
    <row r="178" spans="1:16" ht="25.5" x14ac:dyDescent="0.2">
      <c r="A178" s="26" t="s">
        <v>70</v>
      </c>
      <c r="E178" s="27" t="s">
        <v>580</v>
      </c>
    </row>
    <row r="179" spans="1:16" ht="165.75" x14ac:dyDescent="0.2">
      <c r="A179" t="s">
        <v>71</v>
      </c>
      <c r="E179" s="15" t="s">
        <v>581</v>
      </c>
    </row>
    <row r="180" spans="1:16" x14ac:dyDescent="0.2">
      <c r="A180" s="17" t="s">
        <v>63</v>
      </c>
      <c r="B180" s="21" t="s">
        <v>284</v>
      </c>
      <c r="C180" s="21" t="s">
        <v>582</v>
      </c>
      <c r="D180" s="17" t="s">
        <v>65</v>
      </c>
      <c r="E180" s="22" t="s">
        <v>583</v>
      </c>
      <c r="F180" s="8" t="s">
        <v>218</v>
      </c>
      <c r="G180" s="23">
        <v>282.99</v>
      </c>
      <c r="H180" s="24">
        <v>0</v>
      </c>
      <c r="I180" s="24">
        <f>ROUND(ROUND(H180,2)*ROUND(G180,3),2)</f>
        <v>0</v>
      </c>
      <c r="J180" s="8" t="s">
        <v>68</v>
      </c>
      <c r="K180" s="17"/>
      <c r="L180" s="17"/>
      <c r="M180" s="17"/>
      <c r="O180">
        <f>(I180*21)/100</f>
        <v>0</v>
      </c>
      <c r="P180" t="s">
        <v>30</v>
      </c>
    </row>
    <row r="181" spans="1:16" x14ac:dyDescent="0.2">
      <c r="A181" s="25" t="s">
        <v>69</v>
      </c>
      <c r="E181" s="15" t="s">
        <v>65</v>
      </c>
    </row>
    <row r="182" spans="1:16" ht="89.25" x14ac:dyDescent="0.2">
      <c r="A182" s="26" t="s">
        <v>70</v>
      </c>
      <c r="E182" s="27" t="s">
        <v>584</v>
      </c>
    </row>
    <row r="183" spans="1:16" ht="165.75" x14ac:dyDescent="0.2">
      <c r="A183" t="s">
        <v>71</v>
      </c>
      <c r="E183" s="15" t="s">
        <v>581</v>
      </c>
    </row>
    <row r="184" spans="1:16" ht="25.5" x14ac:dyDescent="0.2">
      <c r="A184" s="17" t="s">
        <v>63</v>
      </c>
      <c r="B184" s="21" t="s">
        <v>287</v>
      </c>
      <c r="C184" s="21" t="s">
        <v>585</v>
      </c>
      <c r="D184" s="17" t="s">
        <v>65</v>
      </c>
      <c r="E184" s="22" t="s">
        <v>586</v>
      </c>
      <c r="F184" s="8" t="s">
        <v>218</v>
      </c>
      <c r="G184" s="23">
        <v>2.3519999999999999</v>
      </c>
      <c r="H184" s="24">
        <v>0</v>
      </c>
      <c r="I184" s="24">
        <f>ROUND(ROUND(H184,2)*ROUND(G184,3),2)</f>
        <v>0</v>
      </c>
      <c r="J184" s="8" t="s">
        <v>68</v>
      </c>
      <c r="K184" s="17"/>
      <c r="L184" s="17"/>
      <c r="M184" s="17"/>
      <c r="O184">
        <f>(I184*21)/100</f>
        <v>0</v>
      </c>
      <c r="P184" t="s">
        <v>30</v>
      </c>
    </row>
    <row r="185" spans="1:16" x14ac:dyDescent="0.2">
      <c r="A185" s="25" t="s">
        <v>69</v>
      </c>
      <c r="E185" s="15" t="s">
        <v>65</v>
      </c>
    </row>
    <row r="186" spans="1:16" x14ac:dyDescent="0.2">
      <c r="A186" s="26" t="s">
        <v>70</v>
      </c>
      <c r="E186" s="27" t="s">
        <v>587</v>
      </c>
    </row>
    <row r="187" spans="1:16" ht="165.75" x14ac:dyDescent="0.2">
      <c r="A187" t="s">
        <v>71</v>
      </c>
      <c r="E187" s="15" t="s">
        <v>581</v>
      </c>
    </row>
    <row r="188" spans="1:16" ht="25.5" x14ac:dyDescent="0.2">
      <c r="A188" s="17" t="s">
        <v>63</v>
      </c>
      <c r="B188" s="21" t="s">
        <v>288</v>
      </c>
      <c r="C188" s="21" t="s">
        <v>588</v>
      </c>
      <c r="D188" s="17" t="s">
        <v>65</v>
      </c>
      <c r="E188" s="22" t="s">
        <v>589</v>
      </c>
      <c r="F188" s="8" t="s">
        <v>218</v>
      </c>
      <c r="G188" s="23">
        <v>7.56</v>
      </c>
      <c r="H188" s="24">
        <v>0</v>
      </c>
      <c r="I188" s="24">
        <f>ROUND(ROUND(H188,2)*ROUND(G188,3),2)</f>
        <v>0</v>
      </c>
      <c r="J188" s="8" t="s">
        <v>68</v>
      </c>
      <c r="K188" s="17"/>
      <c r="L188" s="17"/>
      <c r="M188" s="17"/>
      <c r="O188">
        <f>(I188*21)/100</f>
        <v>0</v>
      </c>
      <c r="P188" t="s">
        <v>30</v>
      </c>
    </row>
    <row r="189" spans="1:16" x14ac:dyDescent="0.2">
      <c r="A189" s="25" t="s">
        <v>69</v>
      </c>
      <c r="E189" s="15" t="s">
        <v>65</v>
      </c>
    </row>
    <row r="190" spans="1:16" x14ac:dyDescent="0.2">
      <c r="A190" s="26" t="s">
        <v>70</v>
      </c>
      <c r="E190" s="27" t="s">
        <v>590</v>
      </c>
    </row>
    <row r="191" spans="1:16" ht="165.75" x14ac:dyDescent="0.2">
      <c r="A191" t="s">
        <v>71</v>
      </c>
      <c r="E191" s="15" t="s">
        <v>581</v>
      </c>
    </row>
    <row r="192" spans="1:16" ht="25.5" x14ac:dyDescent="0.2">
      <c r="A192" s="17" t="s">
        <v>63</v>
      </c>
      <c r="B192" s="21" t="s">
        <v>289</v>
      </c>
      <c r="C192" s="21" t="s">
        <v>591</v>
      </c>
      <c r="D192" s="17" t="s">
        <v>65</v>
      </c>
      <c r="E192" s="22" t="s">
        <v>592</v>
      </c>
      <c r="F192" s="8" t="s">
        <v>218</v>
      </c>
      <c r="G192" s="23">
        <v>1.26</v>
      </c>
      <c r="H192" s="24">
        <v>0</v>
      </c>
      <c r="I192" s="24">
        <f>ROUND(ROUND(H192,2)*ROUND(G192,3),2)</f>
        <v>0</v>
      </c>
      <c r="J192" s="8" t="s">
        <v>68</v>
      </c>
      <c r="K192" s="17"/>
      <c r="L192" s="17"/>
      <c r="M192" s="17"/>
      <c r="O192">
        <f>(I192*21)/100</f>
        <v>0</v>
      </c>
      <c r="P192" t="s">
        <v>30</v>
      </c>
    </row>
    <row r="193" spans="1:18" x14ac:dyDescent="0.2">
      <c r="A193" s="25" t="s">
        <v>69</v>
      </c>
      <c r="E193" s="15" t="s">
        <v>65</v>
      </c>
    </row>
    <row r="194" spans="1:18" x14ac:dyDescent="0.2">
      <c r="A194" s="26" t="s">
        <v>70</v>
      </c>
      <c r="E194" s="27" t="s">
        <v>593</v>
      </c>
    </row>
    <row r="195" spans="1:18" ht="165.75" x14ac:dyDescent="0.2">
      <c r="A195" t="s">
        <v>71</v>
      </c>
      <c r="E195" s="15" t="s">
        <v>581</v>
      </c>
    </row>
    <row r="196" spans="1:18" x14ac:dyDescent="0.2">
      <c r="A196" s="17" t="s">
        <v>63</v>
      </c>
      <c r="B196" s="21" t="s">
        <v>292</v>
      </c>
      <c r="C196" s="21" t="s">
        <v>594</v>
      </c>
      <c r="D196" s="17" t="s">
        <v>65</v>
      </c>
      <c r="E196" s="22" t="s">
        <v>595</v>
      </c>
      <c r="F196" s="8" t="s">
        <v>224</v>
      </c>
      <c r="G196" s="23">
        <v>21</v>
      </c>
      <c r="H196" s="24">
        <v>0</v>
      </c>
      <c r="I196" s="24">
        <f>ROUND(ROUND(H196,2)*ROUND(G196,3),2)</f>
        <v>0</v>
      </c>
      <c r="J196" s="8" t="s">
        <v>68</v>
      </c>
      <c r="K196" s="17"/>
      <c r="L196" s="17"/>
      <c r="M196" s="17"/>
      <c r="O196">
        <f>(I196*21)/100</f>
        <v>0</v>
      </c>
      <c r="P196" t="s">
        <v>30</v>
      </c>
    </row>
    <row r="197" spans="1:18" x14ac:dyDescent="0.2">
      <c r="A197" s="25" t="s">
        <v>69</v>
      </c>
      <c r="E197" s="15" t="s">
        <v>65</v>
      </c>
    </row>
    <row r="198" spans="1:18" x14ac:dyDescent="0.2">
      <c r="A198" s="26" t="s">
        <v>70</v>
      </c>
      <c r="E198" s="27" t="s">
        <v>65</v>
      </c>
    </row>
    <row r="199" spans="1:18" ht="38.25" x14ac:dyDescent="0.2">
      <c r="A199" t="s">
        <v>71</v>
      </c>
      <c r="E199" s="15" t="s">
        <v>596</v>
      </c>
    </row>
    <row r="200" spans="1:18" ht="12.75" customHeight="1" x14ac:dyDescent="0.2">
      <c r="A200" t="s">
        <v>60</v>
      </c>
      <c r="C200" s="28" t="s">
        <v>61</v>
      </c>
      <c r="E200" s="19" t="s">
        <v>62</v>
      </c>
      <c r="I200" s="29">
        <f>0+Q200</f>
        <v>0</v>
      </c>
      <c r="O200">
        <f>0+R200</f>
        <v>0</v>
      </c>
      <c r="Q200">
        <f>0+I201+I205</f>
        <v>0</v>
      </c>
      <c r="R200">
        <f>0+O201+O205</f>
        <v>0</v>
      </c>
    </row>
    <row r="201" spans="1:18" ht="25.5" x14ac:dyDescent="0.2">
      <c r="A201" s="17" t="s">
        <v>63</v>
      </c>
      <c r="B201" s="21" t="s">
        <v>293</v>
      </c>
      <c r="C201" s="21" t="s">
        <v>597</v>
      </c>
      <c r="D201" s="17" t="s">
        <v>65</v>
      </c>
      <c r="E201" s="22" t="s">
        <v>598</v>
      </c>
      <c r="F201" s="8" t="s">
        <v>218</v>
      </c>
      <c r="G201" s="23">
        <v>72.825999999999993</v>
      </c>
      <c r="H201" s="24">
        <v>0</v>
      </c>
      <c r="I201" s="24">
        <f>ROUND(ROUND(H201,2)*ROUND(G201,3),2)</f>
        <v>0</v>
      </c>
      <c r="J201" s="8" t="s">
        <v>68</v>
      </c>
      <c r="K201" s="17"/>
      <c r="L201" s="17"/>
      <c r="M201" s="17"/>
      <c r="O201">
        <f>(I201*21)/100</f>
        <v>0</v>
      </c>
      <c r="P201" t="s">
        <v>30</v>
      </c>
    </row>
    <row r="202" spans="1:18" x14ac:dyDescent="0.2">
      <c r="A202" s="25" t="s">
        <v>69</v>
      </c>
      <c r="E202" s="15" t="s">
        <v>65</v>
      </c>
    </row>
    <row r="203" spans="1:18" x14ac:dyDescent="0.2">
      <c r="A203" s="26" t="s">
        <v>70</v>
      </c>
      <c r="E203" s="27" t="s">
        <v>599</v>
      </c>
    </row>
    <row r="204" spans="1:18" ht="191.25" x14ac:dyDescent="0.2">
      <c r="A204" t="s">
        <v>71</v>
      </c>
      <c r="E204" s="15" t="s">
        <v>600</v>
      </c>
    </row>
    <row r="205" spans="1:18" x14ac:dyDescent="0.2">
      <c r="A205" s="17" t="s">
        <v>63</v>
      </c>
      <c r="B205" s="21" t="s">
        <v>294</v>
      </c>
      <c r="C205" s="21" t="s">
        <v>601</v>
      </c>
      <c r="D205" s="17" t="s">
        <v>65</v>
      </c>
      <c r="E205" s="22" t="s">
        <v>602</v>
      </c>
      <c r="F205" s="8" t="s">
        <v>218</v>
      </c>
      <c r="G205" s="23">
        <v>12</v>
      </c>
      <c r="H205" s="24">
        <v>0</v>
      </c>
      <c r="I205" s="24">
        <f>ROUND(ROUND(H205,2)*ROUND(G205,3),2)</f>
        <v>0</v>
      </c>
      <c r="J205" s="8" t="s">
        <v>68</v>
      </c>
      <c r="K205" s="17"/>
      <c r="L205" s="17"/>
      <c r="M205" s="17"/>
      <c r="O205">
        <f>(I205*21)/100</f>
        <v>0</v>
      </c>
      <c r="P205" t="s">
        <v>30</v>
      </c>
    </row>
    <row r="206" spans="1:18" x14ac:dyDescent="0.2">
      <c r="A206" s="25" t="s">
        <v>69</v>
      </c>
      <c r="E206" s="15" t="s">
        <v>65</v>
      </c>
    </row>
    <row r="207" spans="1:18" x14ac:dyDescent="0.2">
      <c r="A207" s="26" t="s">
        <v>70</v>
      </c>
      <c r="E207" s="27" t="s">
        <v>603</v>
      </c>
    </row>
    <row r="208" spans="1:18" ht="191.25" x14ac:dyDescent="0.2">
      <c r="A208" t="s">
        <v>71</v>
      </c>
      <c r="E208" s="15" t="s">
        <v>600</v>
      </c>
    </row>
    <row r="209" spans="1:18" ht="12.75" customHeight="1" x14ac:dyDescent="0.2">
      <c r="A209" t="s">
        <v>60</v>
      </c>
      <c r="C209" s="28" t="s">
        <v>47</v>
      </c>
      <c r="E209" s="19" t="s">
        <v>411</v>
      </c>
      <c r="I209" s="29">
        <f>0+Q209</f>
        <v>0</v>
      </c>
      <c r="O209">
        <f>0+R209</f>
        <v>0</v>
      </c>
      <c r="Q209">
        <f>0+I210+I214+I218+I222+I226+I230+I234+I238+I242+I246+I250+I254+I258+I262+I266</f>
        <v>0</v>
      </c>
      <c r="R209">
        <f>0+O210+O214+O218+O222+O226+O230+O234+O238+O242+O246+O250+O254+O258+O262+O266</f>
        <v>0</v>
      </c>
    </row>
    <row r="210" spans="1:18" x14ac:dyDescent="0.2">
      <c r="A210" s="17" t="s">
        <v>63</v>
      </c>
      <c r="B210" s="21" t="s">
        <v>297</v>
      </c>
      <c r="C210" s="21" t="s">
        <v>604</v>
      </c>
      <c r="D210" s="17" t="s">
        <v>65</v>
      </c>
      <c r="E210" s="22" t="s">
        <v>605</v>
      </c>
      <c r="F210" s="8" t="s">
        <v>224</v>
      </c>
      <c r="G210" s="23">
        <v>44.866</v>
      </c>
      <c r="H210" s="24">
        <v>0</v>
      </c>
      <c r="I210" s="24">
        <f>ROUND(ROUND(H210,2)*ROUND(G210,3),2)</f>
        <v>0</v>
      </c>
      <c r="J210" s="8" t="s">
        <v>68</v>
      </c>
      <c r="K210" s="17"/>
      <c r="L210" s="17"/>
      <c r="M210" s="17"/>
      <c r="O210">
        <f>(I210*21)/100</f>
        <v>0</v>
      </c>
      <c r="P210" t="s">
        <v>30</v>
      </c>
    </row>
    <row r="211" spans="1:18" x14ac:dyDescent="0.2">
      <c r="A211" s="25" t="s">
        <v>69</v>
      </c>
      <c r="E211" s="15" t="s">
        <v>65</v>
      </c>
    </row>
    <row r="212" spans="1:18" ht="38.25" x14ac:dyDescent="0.2">
      <c r="A212" s="26" t="s">
        <v>70</v>
      </c>
      <c r="E212" s="27" t="s">
        <v>606</v>
      </c>
    </row>
    <row r="213" spans="1:18" ht="63.75" x14ac:dyDescent="0.2">
      <c r="A213" t="s">
        <v>71</v>
      </c>
      <c r="E213" s="15" t="s">
        <v>607</v>
      </c>
    </row>
    <row r="214" spans="1:18" x14ac:dyDescent="0.2">
      <c r="A214" s="17" t="s">
        <v>63</v>
      </c>
      <c r="B214" s="21" t="s">
        <v>301</v>
      </c>
      <c r="C214" s="21" t="s">
        <v>608</v>
      </c>
      <c r="D214" s="17" t="s">
        <v>65</v>
      </c>
      <c r="E214" s="22" t="s">
        <v>609</v>
      </c>
      <c r="F214" s="8" t="s">
        <v>224</v>
      </c>
      <c r="G214" s="23">
        <v>34</v>
      </c>
      <c r="H214" s="24">
        <v>0</v>
      </c>
      <c r="I214" s="24">
        <f>ROUND(ROUND(H214,2)*ROUND(G214,3),2)</f>
        <v>0</v>
      </c>
      <c r="J214" s="8" t="s">
        <v>68</v>
      </c>
      <c r="K214" s="17"/>
      <c r="L214" s="17"/>
      <c r="M214" s="17"/>
      <c r="O214">
        <f>(I214*21)/100</f>
        <v>0</v>
      </c>
      <c r="P214" t="s">
        <v>30</v>
      </c>
    </row>
    <row r="215" spans="1:18" x14ac:dyDescent="0.2">
      <c r="A215" s="25" t="s">
        <v>69</v>
      </c>
      <c r="E215" s="15" t="s">
        <v>65</v>
      </c>
    </row>
    <row r="216" spans="1:18" x14ac:dyDescent="0.2">
      <c r="A216" s="26" t="s">
        <v>70</v>
      </c>
      <c r="E216" s="27" t="s">
        <v>610</v>
      </c>
    </row>
    <row r="217" spans="1:18" ht="51" x14ac:dyDescent="0.2">
      <c r="A217" t="s">
        <v>71</v>
      </c>
      <c r="E217" s="15" t="s">
        <v>611</v>
      </c>
    </row>
    <row r="218" spans="1:18" x14ac:dyDescent="0.2">
      <c r="A218" s="17" t="s">
        <v>63</v>
      </c>
      <c r="B218" s="21" t="s">
        <v>305</v>
      </c>
      <c r="C218" s="21" t="s">
        <v>612</v>
      </c>
      <c r="D218" s="17" t="s">
        <v>65</v>
      </c>
      <c r="E218" s="22" t="s">
        <v>613</v>
      </c>
      <c r="F218" s="8" t="s">
        <v>224</v>
      </c>
      <c r="G218" s="23">
        <v>57</v>
      </c>
      <c r="H218" s="24">
        <v>0</v>
      </c>
      <c r="I218" s="24">
        <f>ROUND(ROUND(H218,2)*ROUND(G218,3),2)</f>
        <v>0</v>
      </c>
      <c r="J218" s="8" t="s">
        <v>68</v>
      </c>
      <c r="K218" s="17"/>
      <c r="L218" s="17"/>
      <c r="M218" s="17"/>
      <c r="O218">
        <f>(I218*21)/100</f>
        <v>0</v>
      </c>
      <c r="P218" t="s">
        <v>30</v>
      </c>
    </row>
    <row r="219" spans="1:18" x14ac:dyDescent="0.2">
      <c r="A219" s="25" t="s">
        <v>69</v>
      </c>
      <c r="E219" s="15" t="s">
        <v>65</v>
      </c>
    </row>
    <row r="220" spans="1:18" x14ac:dyDescent="0.2">
      <c r="A220" s="26" t="s">
        <v>70</v>
      </c>
      <c r="E220" s="27" t="s">
        <v>614</v>
      </c>
    </row>
    <row r="221" spans="1:18" ht="51" x14ac:dyDescent="0.2">
      <c r="A221" t="s">
        <v>71</v>
      </c>
      <c r="E221" s="15" t="s">
        <v>611</v>
      </c>
    </row>
    <row r="222" spans="1:18" x14ac:dyDescent="0.2">
      <c r="A222" s="17" t="s">
        <v>63</v>
      </c>
      <c r="B222" s="21" t="s">
        <v>308</v>
      </c>
      <c r="C222" s="21" t="s">
        <v>615</v>
      </c>
      <c r="D222" s="17" t="s">
        <v>65</v>
      </c>
      <c r="E222" s="22" t="s">
        <v>616</v>
      </c>
      <c r="F222" s="8" t="s">
        <v>224</v>
      </c>
      <c r="G222" s="23">
        <v>21</v>
      </c>
      <c r="H222" s="24">
        <v>0</v>
      </c>
      <c r="I222" s="24">
        <f>ROUND(ROUND(H222,2)*ROUND(G222,3),2)</f>
        <v>0</v>
      </c>
      <c r="J222" s="8" t="s">
        <v>68</v>
      </c>
      <c r="K222" s="17"/>
      <c r="L222" s="17"/>
      <c r="M222" s="17"/>
      <c r="O222">
        <f>(I222*21)/100</f>
        <v>0</v>
      </c>
      <c r="P222" t="s">
        <v>30</v>
      </c>
    </row>
    <row r="223" spans="1:18" x14ac:dyDescent="0.2">
      <c r="A223" s="25" t="s">
        <v>69</v>
      </c>
      <c r="E223" s="15" t="s">
        <v>65</v>
      </c>
    </row>
    <row r="224" spans="1:18" x14ac:dyDescent="0.2">
      <c r="A224" s="26" t="s">
        <v>70</v>
      </c>
      <c r="E224" s="27" t="s">
        <v>65</v>
      </c>
    </row>
    <row r="225" spans="1:16" ht="51" x14ac:dyDescent="0.2">
      <c r="A225" t="s">
        <v>71</v>
      </c>
      <c r="E225" s="15" t="s">
        <v>611</v>
      </c>
    </row>
    <row r="226" spans="1:16" x14ac:dyDescent="0.2">
      <c r="A226" s="17" t="s">
        <v>63</v>
      </c>
      <c r="B226" s="21" t="s">
        <v>311</v>
      </c>
      <c r="C226" s="21" t="s">
        <v>617</v>
      </c>
      <c r="D226" s="17" t="s">
        <v>65</v>
      </c>
      <c r="E226" s="22" t="s">
        <v>618</v>
      </c>
      <c r="F226" s="8" t="s">
        <v>224</v>
      </c>
      <c r="G226" s="23">
        <v>21</v>
      </c>
      <c r="H226" s="24">
        <v>0</v>
      </c>
      <c r="I226" s="24">
        <f>ROUND(ROUND(H226,2)*ROUND(G226,3),2)</f>
        <v>0</v>
      </c>
      <c r="J226" s="8" t="s">
        <v>68</v>
      </c>
      <c r="K226" s="17"/>
      <c r="L226" s="17"/>
      <c r="M226" s="17"/>
      <c r="O226">
        <f>(I226*21)/100</f>
        <v>0</v>
      </c>
      <c r="P226" t="s">
        <v>30</v>
      </c>
    </row>
    <row r="227" spans="1:16" x14ac:dyDescent="0.2">
      <c r="A227" s="25" t="s">
        <v>69</v>
      </c>
      <c r="E227" s="15" t="s">
        <v>65</v>
      </c>
    </row>
    <row r="228" spans="1:16" x14ac:dyDescent="0.2">
      <c r="A228" s="26" t="s">
        <v>70</v>
      </c>
      <c r="E228" s="27" t="s">
        <v>619</v>
      </c>
    </row>
    <row r="229" spans="1:16" ht="25.5" x14ac:dyDescent="0.2">
      <c r="A229" t="s">
        <v>71</v>
      </c>
      <c r="E229" s="15" t="s">
        <v>620</v>
      </c>
    </row>
    <row r="230" spans="1:16" x14ac:dyDescent="0.2">
      <c r="A230" s="17" t="s">
        <v>63</v>
      </c>
      <c r="B230" s="21" t="s">
        <v>314</v>
      </c>
      <c r="C230" s="21" t="s">
        <v>621</v>
      </c>
      <c r="D230" s="17" t="s">
        <v>65</v>
      </c>
      <c r="E230" s="22" t="s">
        <v>622</v>
      </c>
      <c r="F230" s="8" t="s">
        <v>224</v>
      </c>
      <c r="G230" s="23">
        <v>21</v>
      </c>
      <c r="H230" s="24">
        <v>0</v>
      </c>
      <c r="I230" s="24">
        <f>ROUND(ROUND(H230,2)*ROUND(G230,3),2)</f>
        <v>0</v>
      </c>
      <c r="J230" s="8" t="s">
        <v>68</v>
      </c>
      <c r="K230" s="17"/>
      <c r="L230" s="17"/>
      <c r="M230" s="17"/>
      <c r="O230">
        <f>(I230*21)/100</f>
        <v>0</v>
      </c>
      <c r="P230" t="s">
        <v>30</v>
      </c>
    </row>
    <row r="231" spans="1:16" x14ac:dyDescent="0.2">
      <c r="A231" s="25" t="s">
        <v>69</v>
      </c>
      <c r="E231" s="15" t="s">
        <v>65</v>
      </c>
    </row>
    <row r="232" spans="1:16" x14ac:dyDescent="0.2">
      <c r="A232" s="26" t="s">
        <v>70</v>
      </c>
      <c r="E232" s="27" t="s">
        <v>623</v>
      </c>
    </row>
    <row r="233" spans="1:16" ht="25.5" x14ac:dyDescent="0.2">
      <c r="A233" t="s">
        <v>71</v>
      </c>
      <c r="E233" s="15" t="s">
        <v>620</v>
      </c>
    </row>
    <row r="234" spans="1:16" x14ac:dyDescent="0.2">
      <c r="A234" s="17" t="s">
        <v>63</v>
      </c>
      <c r="B234" s="21" t="s">
        <v>317</v>
      </c>
      <c r="C234" s="21" t="s">
        <v>624</v>
      </c>
      <c r="D234" s="17" t="s">
        <v>65</v>
      </c>
      <c r="E234" s="22" t="s">
        <v>625</v>
      </c>
      <c r="F234" s="8" t="s">
        <v>224</v>
      </c>
      <c r="G234" s="23">
        <v>90</v>
      </c>
      <c r="H234" s="24">
        <v>0</v>
      </c>
      <c r="I234" s="24">
        <f>ROUND(ROUND(H234,2)*ROUND(G234,3),2)</f>
        <v>0</v>
      </c>
      <c r="J234" s="8" t="s">
        <v>68</v>
      </c>
      <c r="K234" s="17"/>
      <c r="L234" s="17"/>
      <c r="M234" s="17"/>
      <c r="O234">
        <f>(I234*21)/100</f>
        <v>0</v>
      </c>
      <c r="P234" t="s">
        <v>30</v>
      </c>
    </row>
    <row r="235" spans="1:16" x14ac:dyDescent="0.2">
      <c r="A235" s="25" t="s">
        <v>69</v>
      </c>
      <c r="E235" s="15" t="s">
        <v>65</v>
      </c>
    </row>
    <row r="236" spans="1:16" ht="25.5" x14ac:dyDescent="0.2">
      <c r="A236" s="26" t="s">
        <v>70</v>
      </c>
      <c r="E236" s="27" t="s">
        <v>626</v>
      </c>
    </row>
    <row r="237" spans="1:16" ht="229.5" x14ac:dyDescent="0.2">
      <c r="A237" t="s">
        <v>71</v>
      </c>
      <c r="E237" s="15" t="s">
        <v>627</v>
      </c>
    </row>
    <row r="238" spans="1:16" x14ac:dyDescent="0.2">
      <c r="A238" s="17" t="s">
        <v>63</v>
      </c>
      <c r="B238" s="21" t="s">
        <v>320</v>
      </c>
      <c r="C238" s="21" t="s">
        <v>628</v>
      </c>
      <c r="D238" s="17" t="s">
        <v>65</v>
      </c>
      <c r="E238" s="22" t="s">
        <v>629</v>
      </c>
      <c r="F238" s="8" t="s">
        <v>224</v>
      </c>
      <c r="G238" s="23">
        <v>30</v>
      </c>
      <c r="H238" s="24">
        <v>0</v>
      </c>
      <c r="I238" s="24">
        <f>ROUND(ROUND(H238,2)*ROUND(G238,3),2)</f>
        <v>0</v>
      </c>
      <c r="J238" s="8" t="s">
        <v>68</v>
      </c>
      <c r="K238" s="17"/>
      <c r="L238" s="17"/>
      <c r="M238" s="17"/>
      <c r="O238">
        <f>(I238*21)/100</f>
        <v>0</v>
      </c>
      <c r="P238" t="s">
        <v>30</v>
      </c>
    </row>
    <row r="239" spans="1:16" x14ac:dyDescent="0.2">
      <c r="A239" s="25" t="s">
        <v>69</v>
      </c>
      <c r="E239" s="15" t="s">
        <v>65</v>
      </c>
    </row>
    <row r="240" spans="1:16" x14ac:dyDescent="0.2">
      <c r="A240" s="26" t="s">
        <v>70</v>
      </c>
      <c r="E240" s="27" t="s">
        <v>65</v>
      </c>
    </row>
    <row r="241" spans="1:16" ht="229.5" x14ac:dyDescent="0.2">
      <c r="A241" t="s">
        <v>71</v>
      </c>
      <c r="E241" s="15" t="s">
        <v>627</v>
      </c>
    </row>
    <row r="242" spans="1:16" ht="25.5" x14ac:dyDescent="0.2">
      <c r="A242" s="17" t="s">
        <v>63</v>
      </c>
      <c r="B242" s="21" t="s">
        <v>323</v>
      </c>
      <c r="C242" s="21" t="s">
        <v>630</v>
      </c>
      <c r="D242" s="17" t="s">
        <v>65</v>
      </c>
      <c r="E242" s="22" t="s">
        <v>631</v>
      </c>
      <c r="F242" s="8" t="s">
        <v>224</v>
      </c>
      <c r="G242" s="23">
        <v>12</v>
      </c>
      <c r="H242" s="24">
        <v>0</v>
      </c>
      <c r="I242" s="24">
        <f>ROUND(ROUND(H242,2)*ROUND(G242,3),2)</f>
        <v>0</v>
      </c>
      <c r="J242" s="8" t="s">
        <v>68</v>
      </c>
      <c r="K242" s="17"/>
      <c r="L242" s="17"/>
      <c r="M242" s="17"/>
      <c r="O242">
        <f>(I242*21)/100</f>
        <v>0</v>
      </c>
      <c r="P242" t="s">
        <v>30</v>
      </c>
    </row>
    <row r="243" spans="1:16" x14ac:dyDescent="0.2">
      <c r="A243" s="25" t="s">
        <v>69</v>
      </c>
      <c r="E243" s="15" t="s">
        <v>65</v>
      </c>
    </row>
    <row r="244" spans="1:16" ht="76.5" x14ac:dyDescent="0.2">
      <c r="A244" s="26" t="s">
        <v>70</v>
      </c>
      <c r="E244" s="27" t="s">
        <v>632</v>
      </c>
    </row>
    <row r="245" spans="1:16" ht="216.75" x14ac:dyDescent="0.2">
      <c r="A245" t="s">
        <v>71</v>
      </c>
      <c r="E245" s="15" t="s">
        <v>633</v>
      </c>
    </row>
    <row r="246" spans="1:16" ht="25.5" x14ac:dyDescent="0.2">
      <c r="A246" s="17" t="s">
        <v>63</v>
      </c>
      <c r="B246" s="21" t="s">
        <v>326</v>
      </c>
      <c r="C246" s="21" t="s">
        <v>634</v>
      </c>
      <c r="D246" s="17" t="s">
        <v>65</v>
      </c>
      <c r="E246" s="22" t="s">
        <v>635</v>
      </c>
      <c r="F246" s="8" t="s">
        <v>224</v>
      </c>
      <c r="G246" s="23">
        <v>96</v>
      </c>
      <c r="H246" s="24">
        <v>0</v>
      </c>
      <c r="I246" s="24">
        <f>ROUND(ROUND(H246,2)*ROUND(G246,3),2)</f>
        <v>0</v>
      </c>
      <c r="J246" s="8" t="s">
        <v>68</v>
      </c>
      <c r="K246" s="17"/>
      <c r="L246" s="17"/>
      <c r="M246" s="17"/>
      <c r="O246">
        <f>(I246*21)/100</f>
        <v>0</v>
      </c>
      <c r="P246" t="s">
        <v>30</v>
      </c>
    </row>
    <row r="247" spans="1:16" x14ac:dyDescent="0.2">
      <c r="A247" s="25" t="s">
        <v>69</v>
      </c>
      <c r="E247" s="15" t="s">
        <v>636</v>
      </c>
    </row>
    <row r="248" spans="1:16" ht="25.5" x14ac:dyDescent="0.2">
      <c r="A248" s="26" t="s">
        <v>70</v>
      </c>
      <c r="E248" s="27" t="s">
        <v>637</v>
      </c>
    </row>
    <row r="249" spans="1:16" ht="89.25" x14ac:dyDescent="0.2">
      <c r="A249" t="s">
        <v>71</v>
      </c>
      <c r="E249" s="15" t="s">
        <v>638</v>
      </c>
    </row>
    <row r="250" spans="1:16" x14ac:dyDescent="0.2">
      <c r="A250" s="17" t="s">
        <v>63</v>
      </c>
      <c r="B250" s="21" t="s">
        <v>329</v>
      </c>
      <c r="C250" s="21" t="s">
        <v>639</v>
      </c>
      <c r="D250" s="17" t="s">
        <v>65</v>
      </c>
      <c r="E250" s="22" t="s">
        <v>640</v>
      </c>
      <c r="F250" s="8" t="s">
        <v>67</v>
      </c>
      <c r="G250" s="23">
        <v>2</v>
      </c>
      <c r="H250" s="24">
        <v>0</v>
      </c>
      <c r="I250" s="24">
        <f>ROUND(ROUND(H250,2)*ROUND(G250,3),2)</f>
        <v>0</v>
      </c>
      <c r="J250" s="8" t="s">
        <v>68</v>
      </c>
      <c r="K250" s="17"/>
      <c r="L250" s="17"/>
      <c r="M250" s="17"/>
      <c r="O250">
        <f>(I250*21)/100</f>
        <v>0</v>
      </c>
      <c r="P250" t="s">
        <v>30</v>
      </c>
    </row>
    <row r="251" spans="1:16" x14ac:dyDescent="0.2">
      <c r="A251" s="25" t="s">
        <v>69</v>
      </c>
      <c r="E251" s="15" t="s">
        <v>65</v>
      </c>
    </row>
    <row r="252" spans="1:16" x14ac:dyDescent="0.2">
      <c r="A252" s="26" t="s">
        <v>70</v>
      </c>
      <c r="E252" s="27" t="s">
        <v>65</v>
      </c>
    </row>
    <row r="253" spans="1:16" ht="89.25" x14ac:dyDescent="0.2">
      <c r="A253" t="s">
        <v>71</v>
      </c>
      <c r="E253" s="15" t="s">
        <v>641</v>
      </c>
    </row>
    <row r="254" spans="1:16" x14ac:dyDescent="0.2">
      <c r="A254" s="17" t="s">
        <v>63</v>
      </c>
      <c r="B254" s="21" t="s">
        <v>332</v>
      </c>
      <c r="C254" s="21" t="s">
        <v>642</v>
      </c>
      <c r="D254" s="17" t="s">
        <v>65</v>
      </c>
      <c r="E254" s="22" t="s">
        <v>643</v>
      </c>
      <c r="F254" s="8" t="s">
        <v>67</v>
      </c>
      <c r="G254" s="23">
        <v>9</v>
      </c>
      <c r="H254" s="24">
        <v>0</v>
      </c>
      <c r="I254" s="24">
        <f>ROUND(ROUND(H254,2)*ROUND(G254,3),2)</f>
        <v>0</v>
      </c>
      <c r="J254" s="8" t="s">
        <v>68</v>
      </c>
      <c r="K254" s="17"/>
      <c r="L254" s="17"/>
      <c r="M254" s="17"/>
      <c r="O254">
        <f>(I254*21)/100</f>
        <v>0</v>
      </c>
      <c r="P254" t="s">
        <v>30</v>
      </c>
    </row>
    <row r="255" spans="1:16" x14ac:dyDescent="0.2">
      <c r="A255" s="25" t="s">
        <v>69</v>
      </c>
      <c r="E255" s="15" t="s">
        <v>65</v>
      </c>
    </row>
    <row r="256" spans="1:16" x14ac:dyDescent="0.2">
      <c r="A256" s="26" t="s">
        <v>70</v>
      </c>
      <c r="E256" s="27" t="s">
        <v>65</v>
      </c>
    </row>
    <row r="257" spans="1:16" ht="89.25" x14ac:dyDescent="0.2">
      <c r="A257" t="s">
        <v>71</v>
      </c>
      <c r="E257" s="15" t="s">
        <v>641</v>
      </c>
    </row>
    <row r="258" spans="1:16" x14ac:dyDescent="0.2">
      <c r="A258" s="17" t="s">
        <v>63</v>
      </c>
      <c r="B258" s="21" t="s">
        <v>335</v>
      </c>
      <c r="C258" s="21" t="s">
        <v>644</v>
      </c>
      <c r="D258" s="17" t="s">
        <v>65</v>
      </c>
      <c r="E258" s="22" t="s">
        <v>645</v>
      </c>
      <c r="F258" s="8" t="s">
        <v>67</v>
      </c>
      <c r="G258" s="23">
        <v>2</v>
      </c>
      <c r="H258" s="24">
        <v>0</v>
      </c>
      <c r="I258" s="24">
        <f>ROUND(ROUND(H258,2)*ROUND(G258,3),2)</f>
        <v>0</v>
      </c>
      <c r="J258" s="8" t="s">
        <v>68</v>
      </c>
      <c r="K258" s="17"/>
      <c r="L258" s="17"/>
      <c r="M258" s="17"/>
      <c r="O258">
        <f>(I258*21)/100</f>
        <v>0</v>
      </c>
      <c r="P258" t="s">
        <v>30</v>
      </c>
    </row>
    <row r="259" spans="1:16" x14ac:dyDescent="0.2">
      <c r="A259" s="25" t="s">
        <v>69</v>
      </c>
      <c r="E259" s="15" t="s">
        <v>65</v>
      </c>
    </row>
    <row r="260" spans="1:16" x14ac:dyDescent="0.2">
      <c r="A260" s="26" t="s">
        <v>70</v>
      </c>
      <c r="E260" s="27" t="s">
        <v>646</v>
      </c>
    </row>
    <row r="261" spans="1:16" ht="89.25" x14ac:dyDescent="0.2">
      <c r="A261" t="s">
        <v>71</v>
      </c>
      <c r="E261" s="15" t="s">
        <v>641</v>
      </c>
    </row>
    <row r="262" spans="1:16" x14ac:dyDescent="0.2">
      <c r="A262" s="17" t="s">
        <v>63</v>
      </c>
      <c r="B262" s="21" t="s">
        <v>338</v>
      </c>
      <c r="C262" s="21" t="s">
        <v>647</v>
      </c>
      <c r="D262" s="17" t="s">
        <v>65</v>
      </c>
      <c r="E262" s="22" t="s">
        <v>648</v>
      </c>
      <c r="F262" s="8" t="s">
        <v>199</v>
      </c>
      <c r="G262" s="23">
        <v>37</v>
      </c>
      <c r="H262" s="24">
        <v>0</v>
      </c>
      <c r="I262" s="24">
        <f>ROUND(ROUND(H262,2)*ROUND(G262,3),2)</f>
        <v>0</v>
      </c>
      <c r="J262" s="8" t="s">
        <v>68</v>
      </c>
      <c r="K262" s="17"/>
      <c r="L262" s="17"/>
      <c r="M262" s="17"/>
      <c r="O262">
        <f>(I262*21)/100</f>
        <v>0</v>
      </c>
      <c r="P262" t="s">
        <v>30</v>
      </c>
    </row>
    <row r="263" spans="1:16" x14ac:dyDescent="0.2">
      <c r="A263" s="25" t="s">
        <v>69</v>
      </c>
      <c r="E263" s="15" t="s">
        <v>65</v>
      </c>
    </row>
    <row r="264" spans="1:16" x14ac:dyDescent="0.2">
      <c r="A264" s="26" t="s">
        <v>70</v>
      </c>
      <c r="E264" s="27" t="s">
        <v>649</v>
      </c>
    </row>
    <row r="265" spans="1:16" ht="140.25" x14ac:dyDescent="0.2">
      <c r="A265" t="s">
        <v>71</v>
      </c>
      <c r="E265" s="15" t="s">
        <v>650</v>
      </c>
    </row>
    <row r="266" spans="1:16" ht="25.5" x14ac:dyDescent="0.2">
      <c r="A266" s="17" t="s">
        <v>63</v>
      </c>
      <c r="B266" s="21" t="s">
        <v>341</v>
      </c>
      <c r="C266" s="21" t="s">
        <v>651</v>
      </c>
      <c r="D266" s="17" t="s">
        <v>65</v>
      </c>
      <c r="E266" s="22" t="s">
        <v>652</v>
      </c>
      <c r="F266" s="8" t="s">
        <v>475</v>
      </c>
      <c r="G266" s="23">
        <v>185</v>
      </c>
      <c r="H266" s="24">
        <v>0</v>
      </c>
      <c r="I266" s="24">
        <f>ROUND(ROUND(H266,2)*ROUND(G266,3),2)</f>
        <v>0</v>
      </c>
      <c r="J266" s="8" t="s">
        <v>68</v>
      </c>
      <c r="K266" s="17"/>
      <c r="L266" s="17"/>
      <c r="M266" s="17"/>
      <c r="O266">
        <f>(I266*21)/100</f>
        <v>0</v>
      </c>
      <c r="P266" t="s">
        <v>30</v>
      </c>
    </row>
    <row r="267" spans="1:16" x14ac:dyDescent="0.2">
      <c r="A267" s="25" t="s">
        <v>69</v>
      </c>
      <c r="E267" s="15" t="s">
        <v>65</v>
      </c>
    </row>
    <row r="268" spans="1:16" x14ac:dyDescent="0.2">
      <c r="A268" s="26" t="s">
        <v>70</v>
      </c>
      <c r="E268" s="27" t="s">
        <v>653</v>
      </c>
    </row>
    <row r="269" spans="1:16" ht="127.5" x14ac:dyDescent="0.2">
      <c r="A269" t="s">
        <v>71</v>
      </c>
      <c r="E269" s="15" t="s">
        <v>654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91"/>
  <sheetViews>
    <sheetView topLeftCell="B1" workbookViewId="0">
      <pane ySplit="10" topLeftCell="A11" activePane="bottomLeft" state="frozen"/>
      <selection activeCell="B1" sqref="B1"/>
      <selection pane="bottomLeft" activeCell="K1" sqref="K1:M104857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8" width="9.140625" hidden="1" customWidth="1"/>
    <col min="19" max="19" width="0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0+O11+O28+O37+O158+O187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660</v>
      </c>
      <c r="I3" s="24">
        <f>0+I11+I28+I37+I158+I187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385</v>
      </c>
      <c r="D4" s="56"/>
      <c r="E4" s="62" t="s">
        <v>386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655</v>
      </c>
      <c r="D5" s="56"/>
      <c r="E5" s="62" t="s">
        <v>656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1" t="s">
        <v>18</v>
      </c>
      <c r="C6" s="61" t="s">
        <v>657</v>
      </c>
      <c r="D6" s="56"/>
      <c r="E6" s="62" t="s">
        <v>658</v>
      </c>
      <c r="F6" s="56"/>
    </row>
    <row r="7" spans="1:18" ht="39.950000000000003" customHeight="1" x14ac:dyDescent="0.2">
      <c r="A7" t="s">
        <v>659</v>
      </c>
      <c r="B7" s="13" t="s">
        <v>25</v>
      </c>
      <c r="C7" s="64" t="s">
        <v>660</v>
      </c>
      <c r="D7" s="56"/>
      <c r="E7" s="65" t="s">
        <v>661</v>
      </c>
      <c r="F7" s="56"/>
    </row>
    <row r="8" spans="1:18" ht="12.75" customHeight="1" x14ac:dyDescent="0.2">
      <c r="A8" s="63" t="s">
        <v>33</v>
      </c>
      <c r="B8" s="63" t="s">
        <v>35</v>
      </c>
      <c r="C8" s="63" t="s">
        <v>37</v>
      </c>
      <c r="D8" s="63" t="s">
        <v>38</v>
      </c>
      <c r="E8" s="63" t="s">
        <v>39</v>
      </c>
      <c r="F8" s="63" t="s">
        <v>41</v>
      </c>
      <c r="G8" s="63" t="s">
        <v>43</v>
      </c>
      <c r="H8" s="63" t="s">
        <v>45</v>
      </c>
      <c r="I8" s="63"/>
      <c r="J8" s="63" t="s">
        <v>50</v>
      </c>
      <c r="K8" s="63" t="s">
        <v>52</v>
      </c>
      <c r="L8" s="63"/>
      <c r="M8" s="63"/>
    </row>
    <row r="9" spans="1:18" ht="12.75" customHeight="1" x14ac:dyDescent="0.2">
      <c r="A9" s="63"/>
      <c r="B9" s="63"/>
      <c r="C9" s="63"/>
      <c r="D9" s="63"/>
      <c r="E9" s="63"/>
      <c r="F9" s="63"/>
      <c r="G9" s="63"/>
      <c r="H9" s="12" t="s">
        <v>46</v>
      </c>
      <c r="I9" s="12" t="s">
        <v>48</v>
      </c>
      <c r="J9" s="63"/>
      <c r="K9" s="12" t="s">
        <v>53</v>
      </c>
      <c r="L9" s="12" t="s">
        <v>54</v>
      </c>
      <c r="M9" s="12" t="s">
        <v>55</v>
      </c>
    </row>
    <row r="10" spans="1:18" ht="12.75" customHeight="1" x14ac:dyDescent="0.2">
      <c r="A10" s="12" t="s">
        <v>34</v>
      </c>
      <c r="B10" s="12" t="s">
        <v>36</v>
      </c>
      <c r="C10" s="12" t="s">
        <v>30</v>
      </c>
      <c r="D10" s="12" t="s">
        <v>29</v>
      </c>
      <c r="E10" s="12" t="s">
        <v>40</v>
      </c>
      <c r="F10" s="12" t="s">
        <v>42</v>
      </c>
      <c r="G10" s="12" t="s">
        <v>44</v>
      </c>
      <c r="H10" s="12" t="s">
        <v>47</v>
      </c>
      <c r="I10" s="12" t="s">
        <v>49</v>
      </c>
      <c r="J10" s="12" t="s">
        <v>51</v>
      </c>
      <c r="K10" s="12" t="s">
        <v>56</v>
      </c>
      <c r="L10" s="12" t="s">
        <v>57</v>
      </c>
      <c r="M10" s="12" t="s">
        <v>58</v>
      </c>
    </row>
    <row r="11" spans="1:18" ht="12.75" customHeight="1" x14ac:dyDescent="0.2">
      <c r="A11" t="s">
        <v>60</v>
      </c>
      <c r="C11" s="18" t="s">
        <v>36</v>
      </c>
      <c r="E11" s="19" t="s">
        <v>196</v>
      </c>
      <c r="I11" s="20">
        <f>0+Q11</f>
        <v>0</v>
      </c>
      <c r="O11">
        <f>0+R11</f>
        <v>0</v>
      </c>
      <c r="Q11">
        <f>0+I12+I16+I20+I24</f>
        <v>0</v>
      </c>
      <c r="R11">
        <f>0+O12+O16+O20+O24</f>
        <v>0</v>
      </c>
    </row>
    <row r="12" spans="1:18" x14ac:dyDescent="0.2">
      <c r="A12" s="17" t="s">
        <v>63</v>
      </c>
      <c r="B12" s="21" t="s">
        <v>30</v>
      </c>
      <c r="C12" s="21" t="s">
        <v>663</v>
      </c>
      <c r="D12" s="17" t="s">
        <v>65</v>
      </c>
      <c r="E12" s="22" t="s">
        <v>664</v>
      </c>
      <c r="F12" s="8" t="s">
        <v>218</v>
      </c>
      <c r="G12" s="23">
        <v>50</v>
      </c>
      <c r="H12" s="24">
        <v>0</v>
      </c>
      <c r="I12" s="24">
        <f>ROUND(ROUND(H12,2)*ROUND(G12,3),2)</f>
        <v>0</v>
      </c>
      <c r="J12" s="8" t="s">
        <v>68</v>
      </c>
      <c r="K12" s="17"/>
      <c r="L12" s="17"/>
      <c r="M12" s="17"/>
      <c r="O12">
        <f>(I12*21)/100</f>
        <v>0</v>
      </c>
      <c r="P12" t="s">
        <v>30</v>
      </c>
    </row>
    <row r="13" spans="1:18" x14ac:dyDescent="0.2">
      <c r="A13" s="25" t="s">
        <v>69</v>
      </c>
      <c r="E13" s="15" t="s">
        <v>664</v>
      </c>
    </row>
    <row r="14" spans="1:18" x14ac:dyDescent="0.2">
      <c r="A14" s="26" t="s">
        <v>70</v>
      </c>
      <c r="E14" s="27" t="s">
        <v>65</v>
      </c>
    </row>
    <row r="15" spans="1:18" x14ac:dyDescent="0.2">
      <c r="A15" t="s">
        <v>71</v>
      </c>
      <c r="E15" s="15" t="s">
        <v>65</v>
      </c>
    </row>
    <row r="16" spans="1:18" x14ac:dyDescent="0.2">
      <c r="A16" s="17" t="s">
        <v>63</v>
      </c>
      <c r="B16" s="21" t="s">
        <v>29</v>
      </c>
      <c r="C16" s="21" t="s">
        <v>665</v>
      </c>
      <c r="D16" s="17" t="s">
        <v>65</v>
      </c>
      <c r="E16" s="22" t="s">
        <v>666</v>
      </c>
      <c r="F16" s="8" t="s">
        <v>199</v>
      </c>
      <c r="G16" s="23">
        <v>90</v>
      </c>
      <c r="H16" s="24">
        <v>0</v>
      </c>
      <c r="I16" s="24">
        <f>ROUND(ROUND(H16,2)*ROUND(G16,3),2)</f>
        <v>0</v>
      </c>
      <c r="J16" s="8" t="s">
        <v>68</v>
      </c>
      <c r="K16" s="17"/>
      <c r="L16" s="17"/>
      <c r="M16" s="17"/>
      <c r="O16">
        <f>(I16*21)/100</f>
        <v>0</v>
      </c>
      <c r="P16" t="s">
        <v>30</v>
      </c>
    </row>
    <row r="17" spans="1:18" x14ac:dyDescent="0.2">
      <c r="A17" s="25" t="s">
        <v>69</v>
      </c>
      <c r="E17" s="15" t="s">
        <v>666</v>
      </c>
    </row>
    <row r="18" spans="1:18" x14ac:dyDescent="0.2">
      <c r="A18" s="26" t="s">
        <v>70</v>
      </c>
      <c r="E18" s="27" t="s">
        <v>65</v>
      </c>
    </row>
    <row r="19" spans="1:18" x14ac:dyDescent="0.2">
      <c r="A19" t="s">
        <v>71</v>
      </c>
      <c r="E19" s="15" t="s">
        <v>65</v>
      </c>
    </row>
    <row r="20" spans="1:18" x14ac:dyDescent="0.2">
      <c r="A20" s="17" t="s">
        <v>63</v>
      </c>
      <c r="B20" s="21" t="s">
        <v>40</v>
      </c>
      <c r="C20" s="21" t="s">
        <v>207</v>
      </c>
      <c r="D20" s="17" t="s">
        <v>65</v>
      </c>
      <c r="E20" s="22" t="s">
        <v>208</v>
      </c>
      <c r="F20" s="8" t="s">
        <v>199</v>
      </c>
      <c r="G20" s="23">
        <v>90</v>
      </c>
      <c r="H20" s="24">
        <v>0</v>
      </c>
      <c r="I20" s="24">
        <f>ROUND(ROUND(H20,2)*ROUND(G20,3),2)</f>
        <v>0</v>
      </c>
      <c r="J20" s="8" t="s">
        <v>68</v>
      </c>
      <c r="K20" s="17"/>
      <c r="L20" s="17"/>
      <c r="M20" s="17"/>
      <c r="O20">
        <f>(I20*21)/100</f>
        <v>0</v>
      </c>
      <c r="P20" t="s">
        <v>30</v>
      </c>
    </row>
    <row r="21" spans="1:18" x14ac:dyDescent="0.2">
      <c r="A21" s="25" t="s">
        <v>69</v>
      </c>
      <c r="E21" s="15" t="s">
        <v>208</v>
      </c>
    </row>
    <row r="22" spans="1:18" x14ac:dyDescent="0.2">
      <c r="A22" s="26" t="s">
        <v>70</v>
      </c>
      <c r="E22" s="27" t="s">
        <v>65</v>
      </c>
    </row>
    <row r="23" spans="1:18" x14ac:dyDescent="0.2">
      <c r="A23" t="s">
        <v>71</v>
      </c>
      <c r="E23" s="15" t="s">
        <v>65</v>
      </c>
    </row>
    <row r="24" spans="1:18" x14ac:dyDescent="0.2">
      <c r="A24" s="17" t="s">
        <v>63</v>
      </c>
      <c r="B24" s="21" t="s">
        <v>42</v>
      </c>
      <c r="C24" s="21" t="s">
        <v>216</v>
      </c>
      <c r="D24" s="17" t="s">
        <v>65</v>
      </c>
      <c r="E24" s="22" t="s">
        <v>217</v>
      </c>
      <c r="F24" s="8" t="s">
        <v>218</v>
      </c>
      <c r="G24" s="23">
        <v>50</v>
      </c>
      <c r="H24" s="24">
        <v>0</v>
      </c>
      <c r="I24" s="24">
        <f>ROUND(ROUND(H24,2)*ROUND(G24,3),2)</f>
        <v>0</v>
      </c>
      <c r="J24" s="8" t="s">
        <v>68</v>
      </c>
      <c r="K24" s="17"/>
      <c r="L24" s="17"/>
      <c r="M24" s="17"/>
      <c r="O24">
        <f>(I24*21)/100</f>
        <v>0</v>
      </c>
      <c r="P24" t="s">
        <v>30</v>
      </c>
    </row>
    <row r="25" spans="1:18" x14ac:dyDescent="0.2">
      <c r="A25" s="25" t="s">
        <v>69</v>
      </c>
      <c r="E25" s="15" t="s">
        <v>217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ht="12.75" customHeight="1" x14ac:dyDescent="0.2">
      <c r="A28" t="s">
        <v>60</v>
      </c>
      <c r="C28" s="28" t="s">
        <v>667</v>
      </c>
      <c r="E28" s="19" t="s">
        <v>668</v>
      </c>
      <c r="I28" s="29">
        <f>0+Q28</f>
        <v>0</v>
      </c>
      <c r="O28">
        <f>0+R28</f>
        <v>0</v>
      </c>
      <c r="Q28">
        <f>0+I29+I33</f>
        <v>0</v>
      </c>
      <c r="R28">
        <f>0+O29+O33</f>
        <v>0</v>
      </c>
    </row>
    <row r="29" spans="1:18" ht="25.5" x14ac:dyDescent="0.2">
      <c r="A29" s="17" t="s">
        <v>63</v>
      </c>
      <c r="B29" s="21" t="s">
        <v>56</v>
      </c>
      <c r="C29" s="21" t="s">
        <v>669</v>
      </c>
      <c r="D29" s="17" t="s">
        <v>65</v>
      </c>
      <c r="E29" s="22" t="s">
        <v>670</v>
      </c>
      <c r="F29" s="8" t="s">
        <v>224</v>
      </c>
      <c r="G29" s="23">
        <v>1</v>
      </c>
      <c r="H29" s="24">
        <v>0</v>
      </c>
      <c r="I29" s="24">
        <f>ROUND(ROUND(H29,2)*ROUND(G29,3),2)</f>
        <v>0</v>
      </c>
      <c r="J29" s="8" t="s">
        <v>671</v>
      </c>
      <c r="K29" s="17"/>
      <c r="L29" s="17"/>
      <c r="M29" s="17"/>
      <c r="O29">
        <f>(I29*21)/100</f>
        <v>0</v>
      </c>
      <c r="P29" t="s">
        <v>30</v>
      </c>
    </row>
    <row r="30" spans="1:18" x14ac:dyDescent="0.2">
      <c r="A30" s="25" t="s">
        <v>69</v>
      </c>
      <c r="E30" s="15" t="s">
        <v>672</v>
      </c>
    </row>
    <row r="31" spans="1:18" x14ac:dyDescent="0.2">
      <c r="A31" s="26" t="s">
        <v>70</v>
      </c>
      <c r="E31" s="27" t="s">
        <v>65</v>
      </c>
    </row>
    <row r="32" spans="1:18" x14ac:dyDescent="0.2">
      <c r="A32" t="s">
        <v>71</v>
      </c>
      <c r="E32" s="15" t="s">
        <v>65</v>
      </c>
    </row>
    <row r="33" spans="1:18" ht="25.5" x14ac:dyDescent="0.2">
      <c r="A33" s="17" t="s">
        <v>63</v>
      </c>
      <c r="B33" s="21" t="s">
        <v>57</v>
      </c>
      <c r="C33" s="21" t="s">
        <v>673</v>
      </c>
      <c r="D33" s="17" t="s">
        <v>65</v>
      </c>
      <c r="E33" s="22" t="s">
        <v>674</v>
      </c>
      <c r="F33" s="8" t="s">
        <v>224</v>
      </c>
      <c r="G33" s="23">
        <v>150</v>
      </c>
      <c r="H33" s="24">
        <v>0</v>
      </c>
      <c r="I33" s="24">
        <f>ROUND(ROUND(H33,2)*ROUND(G33,3),2)</f>
        <v>0</v>
      </c>
      <c r="J33" s="8" t="s">
        <v>68</v>
      </c>
      <c r="K33" s="17"/>
      <c r="L33" s="17"/>
      <c r="M33" s="17"/>
      <c r="O33">
        <f>(I33*21)/100</f>
        <v>0</v>
      </c>
      <c r="P33" t="s">
        <v>30</v>
      </c>
    </row>
    <row r="34" spans="1:18" ht="25.5" x14ac:dyDescent="0.2">
      <c r="A34" s="25" t="s">
        <v>69</v>
      </c>
      <c r="E34" s="15" t="s">
        <v>674</v>
      </c>
    </row>
    <row r="35" spans="1:18" x14ac:dyDescent="0.2">
      <c r="A35" s="26" t="s">
        <v>70</v>
      </c>
      <c r="E35" s="27" t="s">
        <v>65</v>
      </c>
    </row>
    <row r="36" spans="1:18" x14ac:dyDescent="0.2">
      <c r="A36" t="s">
        <v>71</v>
      </c>
      <c r="E36" s="15" t="s">
        <v>65</v>
      </c>
    </row>
    <row r="37" spans="1:18" ht="12.75" customHeight="1" x14ac:dyDescent="0.2">
      <c r="A37" t="s">
        <v>60</v>
      </c>
      <c r="C37" s="28" t="s">
        <v>675</v>
      </c>
      <c r="E37" s="19" t="s">
        <v>676</v>
      </c>
      <c r="I37" s="29">
        <f>0+Q37</f>
        <v>0</v>
      </c>
      <c r="O37">
        <f>0+R37</f>
        <v>0</v>
      </c>
      <c r="Q37" s="37">
        <f>0+I38+I42+I46+I50+I54+I58+I62+I66+I70+I74+I78+I82+I86+I90+I94+I98+I102+I106+I110+I114+I118+I122+I126+I130+I134+I138+I142+I146+I150+I154</f>
        <v>0</v>
      </c>
      <c r="R37">
        <f>0+O38+O42+O46+O50+O54+O58+O62+O66+O70+O74+O78+O82+O86+O90+O94+O98+O102+O106+O110+O114+O118+O122+O126+O130+O134+O138+O142+O146</f>
        <v>0</v>
      </c>
    </row>
    <row r="38" spans="1:18" x14ac:dyDescent="0.2">
      <c r="A38" s="17" t="s">
        <v>63</v>
      </c>
      <c r="B38" s="21" t="s">
        <v>58</v>
      </c>
      <c r="C38" s="21" t="s">
        <v>677</v>
      </c>
      <c r="D38" s="17" t="s">
        <v>65</v>
      </c>
      <c r="E38" s="22" t="s">
        <v>678</v>
      </c>
      <c r="F38" s="8" t="s">
        <v>304</v>
      </c>
      <c r="G38" s="23">
        <v>2.1</v>
      </c>
      <c r="H38" s="24">
        <v>0</v>
      </c>
      <c r="I38" s="24">
        <f>ROUND(ROUND(H38,2)*ROUND(G38,3),2)</f>
        <v>0</v>
      </c>
      <c r="J38" s="8" t="s">
        <v>68</v>
      </c>
      <c r="K38" s="17"/>
      <c r="L38" s="17"/>
      <c r="M38" s="17"/>
      <c r="O38">
        <f>(I38*21)/100</f>
        <v>0</v>
      </c>
      <c r="P38" t="s">
        <v>30</v>
      </c>
    </row>
    <row r="39" spans="1:18" x14ac:dyDescent="0.2">
      <c r="A39" s="25" t="s">
        <v>69</v>
      </c>
      <c r="E39" s="15" t="s">
        <v>678</v>
      </c>
    </row>
    <row r="40" spans="1:18" x14ac:dyDescent="0.2">
      <c r="A40" s="26" t="s">
        <v>70</v>
      </c>
      <c r="E40" s="27" t="s">
        <v>65</v>
      </c>
    </row>
    <row r="41" spans="1:18" x14ac:dyDescent="0.2">
      <c r="A41" t="s">
        <v>71</v>
      </c>
      <c r="E41" s="15" t="s">
        <v>65</v>
      </c>
    </row>
    <row r="42" spans="1:18" x14ac:dyDescent="0.2">
      <c r="A42" s="17" t="s">
        <v>63</v>
      </c>
      <c r="B42" s="21" t="s">
        <v>129</v>
      </c>
      <c r="C42" s="21" t="s">
        <v>679</v>
      </c>
      <c r="D42" s="17" t="s">
        <v>65</v>
      </c>
      <c r="E42" s="22" t="s">
        <v>680</v>
      </c>
      <c r="F42" s="8" t="s">
        <v>304</v>
      </c>
      <c r="G42" s="23">
        <v>9</v>
      </c>
      <c r="H42" s="24">
        <v>0</v>
      </c>
      <c r="I42" s="24">
        <f>ROUND(ROUND(H42,2)*ROUND(G42,3),2)</f>
        <v>0</v>
      </c>
      <c r="J42" s="8" t="s">
        <v>68</v>
      </c>
      <c r="K42" s="17"/>
      <c r="L42" s="17"/>
      <c r="M42" s="17"/>
      <c r="O42">
        <f>(I42*21)/100</f>
        <v>0</v>
      </c>
      <c r="P42" t="s">
        <v>30</v>
      </c>
    </row>
    <row r="43" spans="1:18" x14ac:dyDescent="0.2">
      <c r="A43" s="25" t="s">
        <v>69</v>
      </c>
      <c r="E43" s="15" t="s">
        <v>680</v>
      </c>
    </row>
    <row r="44" spans="1:18" x14ac:dyDescent="0.2">
      <c r="A44" s="26" t="s">
        <v>70</v>
      </c>
      <c r="E44" s="27" t="s">
        <v>65</v>
      </c>
    </row>
    <row r="45" spans="1:18" x14ac:dyDescent="0.2">
      <c r="A45" t="s">
        <v>71</v>
      </c>
      <c r="E45" s="15" t="s">
        <v>65</v>
      </c>
    </row>
    <row r="46" spans="1:18" x14ac:dyDescent="0.2">
      <c r="A46" s="17" t="s">
        <v>63</v>
      </c>
      <c r="B46" s="21" t="s">
        <v>132</v>
      </c>
      <c r="C46" s="21" t="s">
        <v>681</v>
      </c>
      <c r="D46" s="17" t="s">
        <v>65</v>
      </c>
      <c r="E46" s="22" t="s">
        <v>682</v>
      </c>
      <c r="F46" s="8" t="s">
        <v>304</v>
      </c>
      <c r="G46" s="23">
        <v>2.1</v>
      </c>
      <c r="H46" s="24">
        <v>0</v>
      </c>
      <c r="I46" s="24">
        <f>ROUND(ROUND(H46,2)*ROUND(G46,3),2)</f>
        <v>0</v>
      </c>
      <c r="J46" s="8" t="s">
        <v>68</v>
      </c>
      <c r="K46" s="17"/>
      <c r="L46" s="17"/>
      <c r="M46" s="17"/>
      <c r="O46">
        <f>(I46*21)/100</f>
        <v>0</v>
      </c>
      <c r="P46" t="s">
        <v>30</v>
      </c>
    </row>
    <row r="47" spans="1:18" x14ac:dyDescent="0.2">
      <c r="A47" s="25" t="s">
        <v>69</v>
      </c>
      <c r="E47" s="15" t="s">
        <v>682</v>
      </c>
    </row>
    <row r="48" spans="1:18" x14ac:dyDescent="0.2">
      <c r="A48" s="26" t="s">
        <v>70</v>
      </c>
      <c r="E48" s="27" t="s">
        <v>65</v>
      </c>
    </row>
    <row r="49" spans="1:16" x14ac:dyDescent="0.2">
      <c r="A49" t="s">
        <v>71</v>
      </c>
      <c r="E49" s="15" t="s">
        <v>65</v>
      </c>
    </row>
    <row r="50" spans="1:16" x14ac:dyDescent="0.2">
      <c r="A50" s="17" t="s">
        <v>63</v>
      </c>
      <c r="B50" s="21" t="s">
        <v>135</v>
      </c>
      <c r="C50" s="21" t="s">
        <v>683</v>
      </c>
      <c r="D50" s="17" t="s">
        <v>65</v>
      </c>
      <c r="E50" s="22" t="s">
        <v>684</v>
      </c>
      <c r="F50" s="8" t="s">
        <v>95</v>
      </c>
      <c r="G50" s="23">
        <v>1</v>
      </c>
      <c r="H50" s="24">
        <v>0</v>
      </c>
      <c r="I50" s="24">
        <f>ROUND(ROUND(H50,2)*ROUND(G50,3),2)</f>
        <v>0</v>
      </c>
      <c r="J50" s="8" t="s">
        <v>671</v>
      </c>
      <c r="K50" s="17"/>
      <c r="L50" s="17"/>
      <c r="M50" s="17"/>
      <c r="O50">
        <f>(I50*21)/100</f>
        <v>0</v>
      </c>
      <c r="P50" t="s">
        <v>30</v>
      </c>
    </row>
    <row r="51" spans="1:16" x14ac:dyDescent="0.2">
      <c r="A51" s="25" t="s">
        <v>69</v>
      </c>
      <c r="E51" s="15" t="s">
        <v>684</v>
      </c>
    </row>
    <row r="52" spans="1:16" x14ac:dyDescent="0.2">
      <c r="A52" s="26" t="s">
        <v>70</v>
      </c>
      <c r="E52" s="27" t="s">
        <v>65</v>
      </c>
    </row>
    <row r="53" spans="1:16" x14ac:dyDescent="0.2">
      <c r="A53" t="s">
        <v>71</v>
      </c>
      <c r="E53" s="15" t="s">
        <v>65</v>
      </c>
    </row>
    <row r="54" spans="1:16" x14ac:dyDescent="0.2">
      <c r="A54" s="17" t="s">
        <v>63</v>
      </c>
      <c r="B54" s="21" t="s">
        <v>138</v>
      </c>
      <c r="C54" s="21" t="s">
        <v>685</v>
      </c>
      <c r="D54" s="17" t="s">
        <v>65</v>
      </c>
      <c r="E54" s="22" t="s">
        <v>686</v>
      </c>
      <c r="F54" s="8" t="s">
        <v>304</v>
      </c>
      <c r="G54" s="23">
        <v>9</v>
      </c>
      <c r="H54" s="24">
        <v>0</v>
      </c>
      <c r="I54" s="24">
        <f>ROUND(ROUND(H54,2)*ROUND(G54,3),2)</f>
        <v>0</v>
      </c>
      <c r="J54" s="8" t="s">
        <v>68</v>
      </c>
      <c r="K54" s="17"/>
      <c r="L54" s="17"/>
      <c r="M54" s="17"/>
      <c r="O54">
        <f>(I54*21)/100</f>
        <v>0</v>
      </c>
      <c r="P54" t="s">
        <v>30</v>
      </c>
    </row>
    <row r="55" spans="1:16" x14ac:dyDescent="0.2">
      <c r="A55" s="25" t="s">
        <v>69</v>
      </c>
      <c r="E55" s="15" t="s">
        <v>686</v>
      </c>
    </row>
    <row r="56" spans="1:16" x14ac:dyDescent="0.2">
      <c r="A56" s="26" t="s">
        <v>70</v>
      </c>
      <c r="E56" s="27" t="s">
        <v>65</v>
      </c>
    </row>
    <row r="57" spans="1:16" x14ac:dyDescent="0.2">
      <c r="A57" t="s">
        <v>71</v>
      </c>
      <c r="E57" s="15" t="s">
        <v>65</v>
      </c>
    </row>
    <row r="58" spans="1:16" ht="25.5" x14ac:dyDescent="0.2">
      <c r="A58" s="17" t="s">
        <v>63</v>
      </c>
      <c r="B58" s="21" t="s">
        <v>141</v>
      </c>
      <c r="C58" s="21" t="s">
        <v>687</v>
      </c>
      <c r="D58" s="17" t="s">
        <v>65</v>
      </c>
      <c r="E58" s="22" t="s">
        <v>688</v>
      </c>
      <c r="F58" s="8" t="s">
        <v>67</v>
      </c>
      <c r="G58" s="23">
        <v>4</v>
      </c>
      <c r="H58" s="24">
        <v>0</v>
      </c>
      <c r="I58" s="24">
        <f>ROUND(ROUND(H58,2)*ROUND(G58,3),2)</f>
        <v>0</v>
      </c>
      <c r="J58" s="8" t="s">
        <v>68</v>
      </c>
      <c r="K58" s="17"/>
      <c r="L58" s="17"/>
      <c r="M58" s="17"/>
      <c r="O58">
        <f>(I58*21)/100</f>
        <v>0</v>
      </c>
      <c r="P58" t="s">
        <v>30</v>
      </c>
    </row>
    <row r="59" spans="1:16" ht="25.5" x14ac:dyDescent="0.2">
      <c r="A59" s="25" t="s">
        <v>69</v>
      </c>
      <c r="E59" s="15" t="s">
        <v>688</v>
      </c>
    </row>
    <row r="60" spans="1:16" x14ac:dyDescent="0.2">
      <c r="A60" s="26" t="s">
        <v>70</v>
      </c>
      <c r="E60" s="27" t="s">
        <v>65</v>
      </c>
    </row>
    <row r="61" spans="1:16" x14ac:dyDescent="0.2">
      <c r="A61" t="s">
        <v>71</v>
      </c>
      <c r="E61" s="15" t="s">
        <v>65</v>
      </c>
    </row>
    <row r="62" spans="1:16" ht="25.5" x14ac:dyDescent="0.2">
      <c r="A62" s="17" t="s">
        <v>63</v>
      </c>
      <c r="B62" s="21" t="s">
        <v>144</v>
      </c>
      <c r="C62" s="21" t="s">
        <v>689</v>
      </c>
      <c r="D62" s="17" t="s">
        <v>65</v>
      </c>
      <c r="E62" s="22" t="s">
        <v>690</v>
      </c>
      <c r="F62" s="8" t="s">
        <v>67</v>
      </c>
      <c r="G62" s="23">
        <v>6</v>
      </c>
      <c r="H62" s="24">
        <v>0</v>
      </c>
      <c r="I62" s="24">
        <f>ROUND(ROUND(H62,2)*ROUND(G62,3),2)</f>
        <v>0</v>
      </c>
      <c r="J62" s="8" t="s">
        <v>68</v>
      </c>
      <c r="K62" s="17"/>
      <c r="L62" s="17"/>
      <c r="M62" s="17"/>
      <c r="O62">
        <f>(I62*21)/100</f>
        <v>0</v>
      </c>
      <c r="P62" t="s">
        <v>30</v>
      </c>
    </row>
    <row r="63" spans="1:16" ht="25.5" x14ac:dyDescent="0.2">
      <c r="A63" s="25" t="s">
        <v>69</v>
      </c>
      <c r="E63" s="15" t="s">
        <v>690</v>
      </c>
    </row>
    <row r="64" spans="1:16" x14ac:dyDescent="0.2">
      <c r="A64" s="26" t="s">
        <v>70</v>
      </c>
      <c r="E64" s="27" t="s">
        <v>65</v>
      </c>
    </row>
    <row r="65" spans="1:16" x14ac:dyDescent="0.2">
      <c r="A65" t="s">
        <v>71</v>
      </c>
      <c r="E65" s="15" t="s">
        <v>65</v>
      </c>
    </row>
    <row r="66" spans="1:16" ht="25.5" x14ac:dyDescent="0.2">
      <c r="A66" s="17" t="s">
        <v>63</v>
      </c>
      <c r="B66" s="21" t="s">
        <v>147</v>
      </c>
      <c r="C66" s="21" t="s">
        <v>691</v>
      </c>
      <c r="D66" s="17" t="s">
        <v>65</v>
      </c>
      <c r="E66" s="22" t="s">
        <v>692</v>
      </c>
      <c r="F66" s="8" t="s">
        <v>67</v>
      </c>
      <c r="G66" s="23">
        <v>2</v>
      </c>
      <c r="H66" s="24">
        <v>0</v>
      </c>
      <c r="I66" s="24">
        <f>ROUND(ROUND(H66,2)*ROUND(G66,3),2)</f>
        <v>0</v>
      </c>
      <c r="J66" s="8" t="s">
        <v>68</v>
      </c>
      <c r="K66" s="17"/>
      <c r="L66" s="17"/>
      <c r="M66" s="17"/>
      <c r="O66">
        <f>(I66*21)/100</f>
        <v>0</v>
      </c>
      <c r="P66" t="s">
        <v>30</v>
      </c>
    </row>
    <row r="67" spans="1:16" ht="25.5" x14ac:dyDescent="0.2">
      <c r="A67" s="25" t="s">
        <v>69</v>
      </c>
      <c r="E67" s="15" t="s">
        <v>692</v>
      </c>
    </row>
    <row r="68" spans="1:16" x14ac:dyDescent="0.2">
      <c r="A68" s="26" t="s">
        <v>70</v>
      </c>
      <c r="E68" s="27" t="s">
        <v>65</v>
      </c>
    </row>
    <row r="69" spans="1:16" x14ac:dyDescent="0.2">
      <c r="A69" t="s">
        <v>71</v>
      </c>
      <c r="E69" s="15" t="s">
        <v>65</v>
      </c>
    </row>
    <row r="70" spans="1:16" ht="25.5" x14ac:dyDescent="0.2">
      <c r="A70" s="17" t="s">
        <v>63</v>
      </c>
      <c r="B70" s="21" t="s">
        <v>150</v>
      </c>
      <c r="C70" s="21" t="s">
        <v>693</v>
      </c>
      <c r="D70" s="17" t="s">
        <v>65</v>
      </c>
      <c r="E70" s="22" t="s">
        <v>694</v>
      </c>
      <c r="F70" s="8" t="s">
        <v>67</v>
      </c>
      <c r="G70" s="23">
        <v>4</v>
      </c>
      <c r="H70" s="24">
        <v>0</v>
      </c>
      <c r="I70" s="24">
        <f>ROUND(ROUND(H70,2)*ROUND(G70,3),2)</f>
        <v>0</v>
      </c>
      <c r="J70" s="8" t="s">
        <v>68</v>
      </c>
      <c r="K70" s="17"/>
      <c r="L70" s="17"/>
      <c r="M70" s="17"/>
      <c r="O70">
        <f>(I70*21)/100</f>
        <v>0</v>
      </c>
      <c r="P70" t="s">
        <v>30</v>
      </c>
    </row>
    <row r="71" spans="1:16" ht="25.5" x14ac:dyDescent="0.2">
      <c r="A71" s="25" t="s">
        <v>69</v>
      </c>
      <c r="E71" s="15" t="s">
        <v>694</v>
      </c>
    </row>
    <row r="72" spans="1:16" x14ac:dyDescent="0.2">
      <c r="A72" s="26" t="s">
        <v>70</v>
      </c>
      <c r="E72" s="27" t="s">
        <v>65</v>
      </c>
    </row>
    <row r="73" spans="1:16" x14ac:dyDescent="0.2">
      <c r="A73" t="s">
        <v>71</v>
      </c>
      <c r="E73" s="15" t="s">
        <v>65</v>
      </c>
    </row>
    <row r="74" spans="1:16" x14ac:dyDescent="0.2">
      <c r="A74" s="17" t="s">
        <v>63</v>
      </c>
      <c r="B74" s="21" t="s">
        <v>153</v>
      </c>
      <c r="C74" s="21" t="s">
        <v>695</v>
      </c>
      <c r="D74" s="17" t="s">
        <v>65</v>
      </c>
      <c r="E74" s="22" t="s">
        <v>696</v>
      </c>
      <c r="F74" s="8" t="s">
        <v>67</v>
      </c>
      <c r="G74" s="23">
        <v>20</v>
      </c>
      <c r="H74" s="24">
        <v>0</v>
      </c>
      <c r="I74" s="24">
        <f>ROUND(ROUND(H74,2)*ROUND(G74,3),2)</f>
        <v>0</v>
      </c>
      <c r="J74" s="8" t="s">
        <v>68</v>
      </c>
      <c r="K74" s="17"/>
      <c r="L74" s="17"/>
      <c r="M74" s="17"/>
      <c r="O74">
        <f>(I74*21)/100</f>
        <v>0</v>
      </c>
      <c r="P74" t="s">
        <v>30</v>
      </c>
    </row>
    <row r="75" spans="1:16" x14ac:dyDescent="0.2">
      <c r="A75" s="25" t="s">
        <v>69</v>
      </c>
      <c r="E75" s="15" t="s">
        <v>696</v>
      </c>
    </row>
    <row r="76" spans="1:16" x14ac:dyDescent="0.2">
      <c r="A76" s="26" t="s">
        <v>70</v>
      </c>
      <c r="E76" s="27" t="s">
        <v>65</v>
      </c>
    </row>
    <row r="77" spans="1:16" x14ac:dyDescent="0.2">
      <c r="A77" t="s">
        <v>71</v>
      </c>
      <c r="E77" s="15" t="s">
        <v>65</v>
      </c>
    </row>
    <row r="78" spans="1:16" x14ac:dyDescent="0.2">
      <c r="A78" s="17" t="s">
        <v>63</v>
      </c>
      <c r="B78" s="21" t="s">
        <v>159</v>
      </c>
      <c r="C78" s="21" t="s">
        <v>245</v>
      </c>
      <c r="D78" s="17" t="s">
        <v>65</v>
      </c>
      <c r="E78" s="22" t="s">
        <v>246</v>
      </c>
      <c r="F78" s="8" t="s">
        <v>224</v>
      </c>
      <c r="G78" s="23">
        <v>260</v>
      </c>
      <c r="H78" s="24">
        <v>0</v>
      </c>
      <c r="I78" s="24">
        <f>ROUND(ROUND(H78,2)*ROUND(G78,3),2)</f>
        <v>0</v>
      </c>
      <c r="J78" s="8" t="s">
        <v>68</v>
      </c>
      <c r="K78" s="17"/>
      <c r="L78" s="17"/>
      <c r="M78" s="17"/>
      <c r="O78">
        <f>(I78*21)/100</f>
        <v>0</v>
      </c>
      <c r="P78" t="s">
        <v>30</v>
      </c>
    </row>
    <row r="79" spans="1:16" x14ac:dyDescent="0.2">
      <c r="A79" s="25" t="s">
        <v>69</v>
      </c>
      <c r="E79" s="15" t="s">
        <v>246</v>
      </c>
    </row>
    <row r="80" spans="1:16" x14ac:dyDescent="0.2">
      <c r="A80" s="26" t="s">
        <v>70</v>
      </c>
      <c r="E80" s="27" t="s">
        <v>65</v>
      </c>
    </row>
    <row r="81" spans="1:16" x14ac:dyDescent="0.2">
      <c r="A81" t="s">
        <v>71</v>
      </c>
      <c r="E81" s="15" t="s">
        <v>65</v>
      </c>
    </row>
    <row r="82" spans="1:16" x14ac:dyDescent="0.2">
      <c r="A82" s="17" t="s">
        <v>63</v>
      </c>
      <c r="B82" s="21" t="s">
        <v>162</v>
      </c>
      <c r="C82" s="21" t="s">
        <v>697</v>
      </c>
      <c r="D82" s="17" t="s">
        <v>65</v>
      </c>
      <c r="E82" s="22" t="s">
        <v>698</v>
      </c>
      <c r="F82" s="8" t="s">
        <v>224</v>
      </c>
      <c r="G82" s="23">
        <v>240</v>
      </c>
      <c r="H82" s="24">
        <v>0</v>
      </c>
      <c r="I82" s="24">
        <f>ROUND(ROUND(H82,2)*ROUND(G82,3),2)</f>
        <v>0</v>
      </c>
      <c r="J82" s="8" t="s">
        <v>68</v>
      </c>
      <c r="K82" s="17"/>
      <c r="L82" s="17"/>
      <c r="M82" s="17"/>
      <c r="O82">
        <f>(I82*21)/100</f>
        <v>0</v>
      </c>
      <c r="P82" t="s">
        <v>30</v>
      </c>
    </row>
    <row r="83" spans="1:16" x14ac:dyDescent="0.2">
      <c r="A83" s="25" t="s">
        <v>69</v>
      </c>
      <c r="E83" s="15" t="s">
        <v>698</v>
      </c>
    </row>
    <row r="84" spans="1:16" x14ac:dyDescent="0.2">
      <c r="A84" s="26" t="s">
        <v>70</v>
      </c>
      <c r="E84" s="27" t="s">
        <v>65</v>
      </c>
    </row>
    <row r="85" spans="1:16" x14ac:dyDescent="0.2">
      <c r="A85" t="s">
        <v>71</v>
      </c>
      <c r="E85" s="15" t="s">
        <v>65</v>
      </c>
    </row>
    <row r="86" spans="1:16" x14ac:dyDescent="0.2">
      <c r="A86" s="17" t="s">
        <v>63</v>
      </c>
      <c r="B86" s="21" t="s">
        <v>165</v>
      </c>
      <c r="C86" s="21" t="s">
        <v>699</v>
      </c>
      <c r="D86" s="17" t="s">
        <v>65</v>
      </c>
      <c r="E86" s="22" t="s">
        <v>700</v>
      </c>
      <c r="F86" s="8" t="s">
        <v>224</v>
      </c>
      <c r="G86" s="23">
        <v>130</v>
      </c>
      <c r="H86" s="24">
        <v>0</v>
      </c>
      <c r="I86" s="24">
        <f>ROUND(ROUND(H86,2)*ROUND(G86,3),2)</f>
        <v>0</v>
      </c>
      <c r="J86" s="8" t="s">
        <v>68</v>
      </c>
      <c r="K86" s="17"/>
      <c r="L86" s="17"/>
      <c r="M86" s="17"/>
      <c r="O86">
        <f>(I86*21)/100</f>
        <v>0</v>
      </c>
      <c r="P86" t="s">
        <v>30</v>
      </c>
    </row>
    <row r="87" spans="1:16" x14ac:dyDescent="0.2">
      <c r="A87" s="25" t="s">
        <v>69</v>
      </c>
      <c r="E87" s="15" t="s">
        <v>700</v>
      </c>
    </row>
    <row r="88" spans="1:16" x14ac:dyDescent="0.2">
      <c r="A88" s="26" t="s">
        <v>70</v>
      </c>
      <c r="E88" s="27" t="s">
        <v>65</v>
      </c>
    </row>
    <row r="89" spans="1:16" x14ac:dyDescent="0.2">
      <c r="A89" t="s">
        <v>71</v>
      </c>
      <c r="E89" s="15" t="s">
        <v>65</v>
      </c>
    </row>
    <row r="90" spans="1:16" x14ac:dyDescent="0.2">
      <c r="A90" s="17" t="s">
        <v>63</v>
      </c>
      <c r="B90" s="21" t="s">
        <v>168</v>
      </c>
      <c r="C90" s="21" t="s">
        <v>249</v>
      </c>
      <c r="D90" s="17" t="s">
        <v>65</v>
      </c>
      <c r="E90" s="22" t="s">
        <v>250</v>
      </c>
      <c r="F90" s="8" t="s">
        <v>224</v>
      </c>
      <c r="G90" s="23">
        <v>130</v>
      </c>
      <c r="H90" s="24">
        <v>0</v>
      </c>
      <c r="I90" s="24">
        <f>ROUND(ROUND(H90,2)*ROUND(G90,3),2)</f>
        <v>0</v>
      </c>
      <c r="J90" s="8" t="s">
        <v>68</v>
      </c>
      <c r="K90" s="17"/>
      <c r="L90" s="17"/>
      <c r="M90" s="17"/>
      <c r="O90">
        <f>(I90*21)/100</f>
        <v>0</v>
      </c>
      <c r="P90" t="s">
        <v>30</v>
      </c>
    </row>
    <row r="91" spans="1:16" x14ac:dyDescent="0.2">
      <c r="A91" s="25" t="s">
        <v>69</v>
      </c>
      <c r="E91" s="15" t="s">
        <v>250</v>
      </c>
    </row>
    <row r="92" spans="1:16" x14ac:dyDescent="0.2">
      <c r="A92" s="26" t="s">
        <v>70</v>
      </c>
      <c r="E92" s="27" t="s">
        <v>65</v>
      </c>
    </row>
    <row r="93" spans="1:16" x14ac:dyDescent="0.2">
      <c r="A93" t="s">
        <v>71</v>
      </c>
      <c r="E93" s="15" t="s">
        <v>65</v>
      </c>
    </row>
    <row r="94" spans="1:16" x14ac:dyDescent="0.2">
      <c r="A94" s="17" t="s">
        <v>63</v>
      </c>
      <c r="B94" s="21" t="s">
        <v>171</v>
      </c>
      <c r="C94" s="21" t="s">
        <v>701</v>
      </c>
      <c r="D94" s="17" t="s">
        <v>65</v>
      </c>
      <c r="E94" s="22" t="s">
        <v>702</v>
      </c>
      <c r="F94" s="8" t="s">
        <v>224</v>
      </c>
      <c r="G94" s="23">
        <v>16</v>
      </c>
      <c r="H94" s="24">
        <v>0</v>
      </c>
      <c r="I94" s="24">
        <f>ROUND(ROUND(H94,2)*ROUND(G94,3),2)</f>
        <v>0</v>
      </c>
      <c r="J94" s="8" t="s">
        <v>68</v>
      </c>
      <c r="K94" s="17"/>
      <c r="L94" s="17"/>
      <c r="M94" s="17"/>
      <c r="O94">
        <f>(I94*21)/100</f>
        <v>0</v>
      </c>
      <c r="P94" t="s">
        <v>30</v>
      </c>
    </row>
    <row r="95" spans="1:16" x14ac:dyDescent="0.2">
      <c r="A95" s="25" t="s">
        <v>69</v>
      </c>
      <c r="E95" s="15" t="s">
        <v>702</v>
      </c>
    </row>
    <row r="96" spans="1:16" x14ac:dyDescent="0.2">
      <c r="A96" s="26" t="s">
        <v>70</v>
      </c>
      <c r="E96" s="27" t="s">
        <v>65</v>
      </c>
    </row>
    <row r="97" spans="1:16" x14ac:dyDescent="0.2">
      <c r="A97" t="s">
        <v>71</v>
      </c>
      <c r="E97" s="15" t="s">
        <v>65</v>
      </c>
    </row>
    <row r="98" spans="1:16" x14ac:dyDescent="0.2">
      <c r="A98" s="17" t="s">
        <v>63</v>
      </c>
      <c r="B98" s="21" t="s">
        <v>174</v>
      </c>
      <c r="C98" s="21" t="s">
        <v>703</v>
      </c>
      <c r="D98" s="17" t="s">
        <v>65</v>
      </c>
      <c r="E98" s="22" t="s">
        <v>704</v>
      </c>
      <c r="F98" s="8" t="s">
        <v>224</v>
      </c>
      <c r="G98" s="23">
        <v>16</v>
      </c>
      <c r="H98" s="24">
        <v>0</v>
      </c>
      <c r="I98" s="24">
        <f>ROUND(ROUND(H98,2)*ROUND(G98,3),2)</f>
        <v>0</v>
      </c>
      <c r="J98" s="8" t="s">
        <v>68</v>
      </c>
      <c r="K98" s="17"/>
      <c r="L98" s="17"/>
      <c r="M98" s="17"/>
      <c r="O98">
        <f>(I98*21)/100</f>
        <v>0</v>
      </c>
      <c r="P98" t="s">
        <v>30</v>
      </c>
    </row>
    <row r="99" spans="1:16" x14ac:dyDescent="0.2">
      <c r="A99" s="25" t="s">
        <v>69</v>
      </c>
      <c r="E99" s="15" t="s">
        <v>704</v>
      </c>
    </row>
    <row r="100" spans="1:16" x14ac:dyDescent="0.2">
      <c r="A100" s="26" t="s">
        <v>70</v>
      </c>
      <c r="E100" s="27" t="s">
        <v>65</v>
      </c>
    </row>
    <row r="101" spans="1:16" x14ac:dyDescent="0.2">
      <c r="A101" t="s">
        <v>71</v>
      </c>
      <c r="E101" s="15" t="s">
        <v>65</v>
      </c>
    </row>
    <row r="102" spans="1:16" x14ac:dyDescent="0.2">
      <c r="A102" s="17" t="s">
        <v>63</v>
      </c>
      <c r="B102" s="21" t="s">
        <v>177</v>
      </c>
      <c r="C102" s="21" t="s">
        <v>253</v>
      </c>
      <c r="D102" s="17" t="s">
        <v>65</v>
      </c>
      <c r="E102" s="22" t="s">
        <v>254</v>
      </c>
      <c r="F102" s="8" t="s">
        <v>255</v>
      </c>
      <c r="G102" s="23">
        <v>4</v>
      </c>
      <c r="H102" s="24">
        <v>0</v>
      </c>
      <c r="I102" s="24">
        <f>ROUND(ROUND(H102,2)*ROUND(G102,3),2)</f>
        <v>0</v>
      </c>
      <c r="J102" s="8" t="s">
        <v>68</v>
      </c>
      <c r="K102" s="17"/>
      <c r="L102" s="17"/>
      <c r="M102" s="17"/>
      <c r="O102">
        <f>(I102*21)/100</f>
        <v>0</v>
      </c>
      <c r="P102" t="s">
        <v>30</v>
      </c>
    </row>
    <row r="103" spans="1:16" x14ac:dyDescent="0.2">
      <c r="A103" s="25" t="s">
        <v>69</v>
      </c>
      <c r="E103" s="15" t="s">
        <v>254</v>
      </c>
    </row>
    <row r="104" spans="1:16" x14ac:dyDescent="0.2">
      <c r="A104" s="26" t="s">
        <v>70</v>
      </c>
      <c r="E104" s="27" t="s">
        <v>65</v>
      </c>
    </row>
    <row r="105" spans="1:16" x14ac:dyDescent="0.2">
      <c r="A105" t="s">
        <v>71</v>
      </c>
      <c r="E105" s="15" t="s">
        <v>65</v>
      </c>
    </row>
    <row r="106" spans="1:16" x14ac:dyDescent="0.2">
      <c r="A106" s="17" t="s">
        <v>63</v>
      </c>
      <c r="B106" s="21" t="s">
        <v>181</v>
      </c>
      <c r="C106" s="21" t="s">
        <v>256</v>
      </c>
      <c r="D106" s="17" t="s">
        <v>65</v>
      </c>
      <c r="E106" s="22" t="s">
        <v>257</v>
      </c>
      <c r="F106" s="8" t="s">
        <v>224</v>
      </c>
      <c r="G106" s="23">
        <v>260</v>
      </c>
      <c r="H106" s="24">
        <v>0</v>
      </c>
      <c r="I106" s="24">
        <f>ROUND(ROUND(H106,2)*ROUND(G106,3),2)</f>
        <v>0</v>
      </c>
      <c r="J106" s="8" t="s">
        <v>68</v>
      </c>
      <c r="K106" s="17"/>
      <c r="L106" s="17"/>
      <c r="M106" s="17"/>
      <c r="O106">
        <f>(I106*21)/100</f>
        <v>0</v>
      </c>
      <c r="P106" t="s">
        <v>30</v>
      </c>
    </row>
    <row r="107" spans="1:16" x14ac:dyDescent="0.2">
      <c r="A107" s="25" t="s">
        <v>69</v>
      </c>
      <c r="E107" s="15" t="s">
        <v>257</v>
      </c>
    </row>
    <row r="108" spans="1:16" x14ac:dyDescent="0.2">
      <c r="A108" s="26" t="s">
        <v>70</v>
      </c>
      <c r="E108" s="27" t="s">
        <v>65</v>
      </c>
    </row>
    <row r="109" spans="1:16" x14ac:dyDescent="0.2">
      <c r="A109" t="s">
        <v>71</v>
      </c>
      <c r="E109" s="15" t="s">
        <v>65</v>
      </c>
    </row>
    <row r="110" spans="1:16" x14ac:dyDescent="0.2">
      <c r="A110" s="17" t="s">
        <v>63</v>
      </c>
      <c r="B110" s="21" t="s">
        <v>184</v>
      </c>
      <c r="C110" s="21" t="s">
        <v>705</v>
      </c>
      <c r="D110" s="17" t="s">
        <v>65</v>
      </c>
      <c r="E110" s="22" t="s">
        <v>706</v>
      </c>
      <c r="F110" s="8" t="s">
        <v>67</v>
      </c>
      <c r="G110" s="23">
        <v>8</v>
      </c>
      <c r="H110" s="24">
        <v>0</v>
      </c>
      <c r="I110" s="24">
        <f>ROUND(ROUND(H110,2)*ROUND(G110,3),2)</f>
        <v>0</v>
      </c>
      <c r="J110" s="8" t="s">
        <v>68</v>
      </c>
      <c r="K110" s="17"/>
      <c r="L110" s="17"/>
      <c r="M110" s="17"/>
      <c r="O110">
        <f>(I110*21)/100</f>
        <v>0</v>
      </c>
      <c r="P110" t="s">
        <v>30</v>
      </c>
    </row>
    <row r="111" spans="1:16" x14ac:dyDescent="0.2">
      <c r="A111" s="25" t="s">
        <v>69</v>
      </c>
      <c r="E111" s="15" t="s">
        <v>706</v>
      </c>
    </row>
    <row r="112" spans="1:16" x14ac:dyDescent="0.2">
      <c r="A112" s="26" t="s">
        <v>70</v>
      </c>
      <c r="E112" s="27" t="s">
        <v>65</v>
      </c>
    </row>
    <row r="113" spans="1:16" x14ac:dyDescent="0.2">
      <c r="A113" t="s">
        <v>71</v>
      </c>
      <c r="E113" s="15" t="s">
        <v>65</v>
      </c>
    </row>
    <row r="114" spans="1:16" x14ac:dyDescent="0.2">
      <c r="A114" s="17" t="s">
        <v>63</v>
      </c>
      <c r="B114" s="21" t="s">
        <v>260</v>
      </c>
      <c r="C114" s="21" t="s">
        <v>261</v>
      </c>
      <c r="D114" s="17" t="s">
        <v>65</v>
      </c>
      <c r="E114" s="22" t="s">
        <v>262</v>
      </c>
      <c r="F114" s="8" t="s">
        <v>67</v>
      </c>
      <c r="G114" s="23">
        <v>8</v>
      </c>
      <c r="H114" s="24">
        <v>0</v>
      </c>
      <c r="I114" s="24">
        <f>ROUND(ROUND(H114,2)*ROUND(G114,3),2)</f>
        <v>0</v>
      </c>
      <c r="J114" s="8" t="s">
        <v>68</v>
      </c>
      <c r="K114" s="17"/>
      <c r="L114" s="17"/>
      <c r="M114" s="17"/>
      <c r="O114">
        <f>(I114*21)/100</f>
        <v>0</v>
      </c>
      <c r="P114" t="s">
        <v>30</v>
      </c>
    </row>
    <row r="115" spans="1:16" x14ac:dyDescent="0.2">
      <c r="A115" s="25" t="s">
        <v>69</v>
      </c>
      <c r="E115" s="15" t="s">
        <v>262</v>
      </c>
    </row>
    <row r="116" spans="1:16" x14ac:dyDescent="0.2">
      <c r="A116" s="26" t="s">
        <v>70</v>
      </c>
      <c r="E116" s="27" t="s">
        <v>65</v>
      </c>
    </row>
    <row r="117" spans="1:16" x14ac:dyDescent="0.2">
      <c r="A117" t="s">
        <v>71</v>
      </c>
      <c r="E117" s="15" t="s">
        <v>65</v>
      </c>
    </row>
    <row r="118" spans="1:16" x14ac:dyDescent="0.2">
      <c r="A118" s="17" t="s">
        <v>63</v>
      </c>
      <c r="B118" s="21" t="s">
        <v>263</v>
      </c>
      <c r="C118" s="21" t="s">
        <v>707</v>
      </c>
      <c r="D118" s="17" t="s">
        <v>65</v>
      </c>
      <c r="E118" s="22" t="s">
        <v>708</v>
      </c>
      <c r="F118" s="8" t="s">
        <v>67</v>
      </c>
      <c r="G118" s="23">
        <v>14</v>
      </c>
      <c r="H118" s="24">
        <v>0</v>
      </c>
      <c r="I118" s="24">
        <f>ROUND(ROUND(H118,2)*ROUND(G118,3),2)</f>
        <v>0</v>
      </c>
      <c r="J118" s="8" t="s">
        <v>68</v>
      </c>
      <c r="K118" s="17"/>
      <c r="L118" s="17"/>
      <c r="M118" s="17"/>
      <c r="O118">
        <f>(I118*21)/100</f>
        <v>0</v>
      </c>
      <c r="P118" t="s">
        <v>30</v>
      </c>
    </row>
    <row r="119" spans="1:16" x14ac:dyDescent="0.2">
      <c r="A119" s="25" t="s">
        <v>69</v>
      </c>
      <c r="E119" s="15" t="s">
        <v>708</v>
      </c>
    </row>
    <row r="120" spans="1:16" x14ac:dyDescent="0.2">
      <c r="A120" s="26" t="s">
        <v>70</v>
      </c>
      <c r="E120" s="27" t="s">
        <v>65</v>
      </c>
    </row>
    <row r="121" spans="1:16" x14ac:dyDescent="0.2">
      <c r="A121" t="s">
        <v>71</v>
      </c>
      <c r="E121" s="15" t="s">
        <v>65</v>
      </c>
    </row>
    <row r="122" spans="1:16" x14ac:dyDescent="0.2">
      <c r="A122" s="17" t="s">
        <v>63</v>
      </c>
      <c r="B122" s="21" t="s">
        <v>266</v>
      </c>
      <c r="C122" s="21" t="s">
        <v>151</v>
      </c>
      <c r="D122" s="17" t="s">
        <v>65</v>
      </c>
      <c r="E122" s="22" t="s">
        <v>152</v>
      </c>
      <c r="F122" s="8" t="s">
        <v>67</v>
      </c>
      <c r="G122" s="23">
        <v>5</v>
      </c>
      <c r="H122" s="24">
        <v>0</v>
      </c>
      <c r="I122" s="24">
        <f>ROUND(ROUND(H122,2)*ROUND(G122,3),2)</f>
        <v>0</v>
      </c>
      <c r="J122" s="8" t="s">
        <v>68</v>
      </c>
      <c r="K122" s="17"/>
      <c r="L122" s="17"/>
      <c r="M122" s="17"/>
      <c r="O122">
        <f>(I122*21)/100</f>
        <v>0</v>
      </c>
      <c r="P122" t="s">
        <v>30</v>
      </c>
    </row>
    <row r="123" spans="1:16" x14ac:dyDescent="0.2">
      <c r="A123" s="25" t="s">
        <v>69</v>
      </c>
      <c r="E123" s="15" t="s">
        <v>152</v>
      </c>
    </row>
    <row r="124" spans="1:16" x14ac:dyDescent="0.2">
      <c r="A124" s="26" t="s">
        <v>70</v>
      </c>
      <c r="E124" s="27" t="s">
        <v>65</v>
      </c>
    </row>
    <row r="125" spans="1:16" x14ac:dyDescent="0.2">
      <c r="A125" t="s">
        <v>71</v>
      </c>
      <c r="E125" s="15" t="s">
        <v>65</v>
      </c>
    </row>
    <row r="126" spans="1:16" ht="25.5" x14ac:dyDescent="0.2">
      <c r="A126" s="17" t="s">
        <v>63</v>
      </c>
      <c r="B126" s="21" t="s">
        <v>269</v>
      </c>
      <c r="C126" s="21" t="s">
        <v>709</v>
      </c>
      <c r="D126" s="17" t="s">
        <v>65</v>
      </c>
      <c r="E126" s="22" t="s">
        <v>710</v>
      </c>
      <c r="F126" s="8" t="s">
        <v>67</v>
      </c>
      <c r="G126" s="23">
        <v>20</v>
      </c>
      <c r="H126" s="24">
        <v>0</v>
      </c>
      <c r="I126" s="24">
        <f>ROUND(ROUND(H126,2)*ROUND(G126,3),2)</f>
        <v>0</v>
      </c>
      <c r="J126" s="8" t="s">
        <v>68</v>
      </c>
      <c r="K126" s="17"/>
      <c r="L126" s="17"/>
      <c r="M126" s="17"/>
      <c r="O126">
        <f>(I126*21)/100</f>
        <v>0</v>
      </c>
      <c r="P126" t="s">
        <v>30</v>
      </c>
    </row>
    <row r="127" spans="1:16" ht="25.5" x14ac:dyDescent="0.2">
      <c r="A127" s="25" t="s">
        <v>69</v>
      </c>
      <c r="E127" s="15" t="s">
        <v>710</v>
      </c>
    </row>
    <row r="128" spans="1:16" x14ac:dyDescent="0.2">
      <c r="A128" s="26" t="s">
        <v>70</v>
      </c>
      <c r="E128" s="27" t="s">
        <v>65</v>
      </c>
    </row>
    <row r="129" spans="1:16" x14ac:dyDescent="0.2">
      <c r="A129" t="s">
        <v>71</v>
      </c>
      <c r="E129" s="15" t="s">
        <v>65</v>
      </c>
    </row>
    <row r="130" spans="1:16" ht="25.5" x14ac:dyDescent="0.2">
      <c r="A130" s="17" t="s">
        <v>63</v>
      </c>
      <c r="B130" s="21" t="s">
        <v>272</v>
      </c>
      <c r="C130" s="21" t="s">
        <v>711</v>
      </c>
      <c r="D130" s="17" t="s">
        <v>65</v>
      </c>
      <c r="E130" s="22" t="s">
        <v>712</v>
      </c>
      <c r="F130" s="8" t="s">
        <v>67</v>
      </c>
      <c r="G130" s="23">
        <v>20</v>
      </c>
      <c r="H130" s="24">
        <v>0</v>
      </c>
      <c r="I130" s="24">
        <f>ROUND(ROUND(H130,2)*ROUND(G130,3),2)</f>
        <v>0</v>
      </c>
      <c r="J130" s="8" t="s">
        <v>671</v>
      </c>
      <c r="K130" s="17"/>
      <c r="L130" s="17"/>
      <c r="M130" s="17"/>
      <c r="O130">
        <f>(I130*21)/100</f>
        <v>0</v>
      </c>
      <c r="P130" t="s">
        <v>30</v>
      </c>
    </row>
    <row r="131" spans="1:16" ht="25.5" x14ac:dyDescent="0.2">
      <c r="A131" s="25" t="s">
        <v>69</v>
      </c>
      <c r="E131" s="15" t="s">
        <v>710</v>
      </c>
    </row>
    <row r="132" spans="1:16" x14ac:dyDescent="0.2">
      <c r="A132" s="26" t="s">
        <v>70</v>
      </c>
      <c r="E132" s="27" t="s">
        <v>65</v>
      </c>
    </row>
    <row r="133" spans="1:16" x14ac:dyDescent="0.2">
      <c r="A133" t="s">
        <v>71</v>
      </c>
      <c r="E133" s="15" t="s">
        <v>65</v>
      </c>
    </row>
    <row r="134" spans="1:16" ht="25.5" x14ac:dyDescent="0.2">
      <c r="A134" s="17" t="s">
        <v>63</v>
      </c>
      <c r="B134" s="21" t="s">
        <v>275</v>
      </c>
      <c r="C134" s="21" t="s">
        <v>713</v>
      </c>
      <c r="D134" s="17" t="s">
        <v>65</v>
      </c>
      <c r="E134" s="22" t="s">
        <v>714</v>
      </c>
      <c r="F134" s="8" t="s">
        <v>255</v>
      </c>
      <c r="G134" s="23">
        <v>20</v>
      </c>
      <c r="H134" s="24">
        <v>0</v>
      </c>
      <c r="I134" s="24">
        <f>ROUND(ROUND(H134,2)*ROUND(G134,3),2)</f>
        <v>0</v>
      </c>
      <c r="J134" s="8" t="s">
        <v>68</v>
      </c>
      <c r="K134" s="17"/>
      <c r="L134" s="17"/>
      <c r="M134" s="17"/>
      <c r="O134">
        <f>(I134*21)/100</f>
        <v>0</v>
      </c>
      <c r="P134" t="s">
        <v>30</v>
      </c>
    </row>
    <row r="135" spans="1:16" ht="25.5" x14ac:dyDescent="0.2">
      <c r="A135" s="25" t="s">
        <v>69</v>
      </c>
      <c r="E135" s="15" t="s">
        <v>714</v>
      </c>
    </row>
    <row r="136" spans="1:16" x14ac:dyDescent="0.2">
      <c r="A136" s="26" t="s">
        <v>70</v>
      </c>
      <c r="E136" s="27" t="s">
        <v>65</v>
      </c>
    </row>
    <row r="137" spans="1:16" x14ac:dyDescent="0.2">
      <c r="A137" t="s">
        <v>71</v>
      </c>
      <c r="E137" s="15" t="s">
        <v>65</v>
      </c>
    </row>
    <row r="138" spans="1:16" ht="25.5" x14ac:dyDescent="0.2">
      <c r="A138" s="17" t="s">
        <v>63</v>
      </c>
      <c r="B138" s="21" t="s">
        <v>278</v>
      </c>
      <c r="C138" s="21" t="s">
        <v>715</v>
      </c>
      <c r="D138" s="17" t="s">
        <v>65</v>
      </c>
      <c r="E138" s="22" t="s">
        <v>714</v>
      </c>
      <c r="F138" s="8" t="s">
        <v>255</v>
      </c>
      <c r="G138" s="23">
        <v>20</v>
      </c>
      <c r="H138" s="24">
        <v>0</v>
      </c>
      <c r="I138" s="24">
        <f>ROUND(ROUND(H138,2)*ROUND(G138,3),2)</f>
        <v>0</v>
      </c>
      <c r="J138" s="8" t="s">
        <v>671</v>
      </c>
      <c r="K138" s="17"/>
      <c r="L138" s="17"/>
      <c r="M138" s="17"/>
      <c r="O138">
        <f>(I138*21)/100</f>
        <v>0</v>
      </c>
      <c r="P138" t="s">
        <v>30</v>
      </c>
    </row>
    <row r="139" spans="1:16" ht="25.5" x14ac:dyDescent="0.2">
      <c r="A139" s="25" t="s">
        <v>69</v>
      </c>
      <c r="E139" s="15" t="s">
        <v>714</v>
      </c>
    </row>
    <row r="140" spans="1:16" x14ac:dyDescent="0.2">
      <c r="A140" s="26" t="s">
        <v>70</v>
      </c>
      <c r="E140" s="27" t="s">
        <v>65</v>
      </c>
    </row>
    <row r="141" spans="1:16" x14ac:dyDescent="0.2">
      <c r="A141" t="s">
        <v>71</v>
      </c>
      <c r="E141" s="15" t="s">
        <v>65</v>
      </c>
    </row>
    <row r="142" spans="1:16" ht="25.5" x14ac:dyDescent="0.2">
      <c r="A142" s="17" t="s">
        <v>63</v>
      </c>
      <c r="B142" s="21" t="s">
        <v>281</v>
      </c>
      <c r="C142" s="21" t="s">
        <v>716</v>
      </c>
      <c r="D142" s="17" t="s">
        <v>65</v>
      </c>
      <c r="E142" s="22" t="s">
        <v>717</v>
      </c>
      <c r="F142" s="8" t="s">
        <v>718</v>
      </c>
      <c r="G142" s="23">
        <v>20</v>
      </c>
      <c r="H142" s="24">
        <v>0</v>
      </c>
      <c r="I142" s="24">
        <f>ROUND(ROUND(H142,2)*ROUND(G142,3),2)</f>
        <v>0</v>
      </c>
      <c r="J142" s="8" t="s">
        <v>68</v>
      </c>
      <c r="K142" s="17"/>
      <c r="L142" s="17"/>
      <c r="M142" s="17"/>
      <c r="O142">
        <f>(I142*21)/100</f>
        <v>0</v>
      </c>
      <c r="P142" t="s">
        <v>30</v>
      </c>
    </row>
    <row r="143" spans="1:16" ht="25.5" x14ac:dyDescent="0.2">
      <c r="A143" s="25" t="s">
        <v>69</v>
      </c>
      <c r="E143" s="15" t="s">
        <v>717</v>
      </c>
    </row>
    <row r="144" spans="1:16" x14ac:dyDescent="0.2">
      <c r="A144" s="26" t="s">
        <v>70</v>
      </c>
      <c r="E144" s="27" t="s">
        <v>65</v>
      </c>
    </row>
    <row r="145" spans="1:18" x14ac:dyDescent="0.2">
      <c r="A145" t="s">
        <v>71</v>
      </c>
      <c r="E145" s="15" t="s">
        <v>65</v>
      </c>
    </row>
    <row r="146" spans="1:18" ht="25.5" x14ac:dyDescent="0.2">
      <c r="A146" s="17" t="s">
        <v>63</v>
      </c>
      <c r="B146" s="21" t="s">
        <v>284</v>
      </c>
      <c r="C146" s="21" t="s">
        <v>719</v>
      </c>
      <c r="D146" s="17" t="s">
        <v>65</v>
      </c>
      <c r="E146" s="22" t="s">
        <v>720</v>
      </c>
      <c r="F146" s="8" t="s">
        <v>718</v>
      </c>
      <c r="G146" s="23">
        <v>20</v>
      </c>
      <c r="H146" s="24">
        <v>0</v>
      </c>
      <c r="I146" s="24">
        <f>ROUND(ROUND(H146,2)*ROUND(G146,3),2)</f>
        <v>0</v>
      </c>
      <c r="J146" s="8" t="s">
        <v>671</v>
      </c>
      <c r="K146" s="17"/>
      <c r="L146" s="17"/>
      <c r="M146" s="17"/>
      <c r="O146">
        <f>(I146*21)/100</f>
        <v>0</v>
      </c>
      <c r="P146" t="s">
        <v>30</v>
      </c>
    </row>
    <row r="147" spans="1:18" ht="25.5" x14ac:dyDescent="0.2">
      <c r="A147" s="25" t="s">
        <v>69</v>
      </c>
      <c r="E147" s="15" t="s">
        <v>717</v>
      </c>
    </row>
    <row r="148" spans="1:18" s="36" customFormat="1" x14ac:dyDescent="0.2">
      <c r="A148" s="35"/>
      <c r="E148" s="15"/>
    </row>
    <row r="149" spans="1:18" s="36" customFormat="1" x14ac:dyDescent="0.2">
      <c r="A149" s="35"/>
      <c r="E149" s="15"/>
    </row>
    <row r="150" spans="1:18" s="45" customFormat="1" x14ac:dyDescent="0.2">
      <c r="A150" s="40" t="s">
        <v>63</v>
      </c>
      <c r="B150" s="39">
        <v>43</v>
      </c>
      <c r="C150" s="50" t="s">
        <v>1120</v>
      </c>
      <c r="D150" s="40" t="s">
        <v>65</v>
      </c>
      <c r="E150" s="51" t="s">
        <v>1121</v>
      </c>
      <c r="F150" s="52" t="s">
        <v>300</v>
      </c>
      <c r="G150" s="43">
        <v>60</v>
      </c>
      <c r="H150" s="44">
        <v>0</v>
      </c>
      <c r="I150" s="44">
        <f>ROUND(ROUND(H150,2)*ROUND(G150,3),2)</f>
        <v>0</v>
      </c>
      <c r="J150" s="42" t="s">
        <v>671</v>
      </c>
      <c r="K150" s="40"/>
      <c r="L150" s="40"/>
      <c r="M150" s="40"/>
      <c r="O150" s="45">
        <f>(I150*21)/100</f>
        <v>0</v>
      </c>
      <c r="P150" s="45" t="s">
        <v>30</v>
      </c>
    </row>
    <row r="151" spans="1:18" s="45" customFormat="1" x14ac:dyDescent="0.2">
      <c r="A151" s="48" t="s">
        <v>69</v>
      </c>
      <c r="C151" s="53"/>
      <c r="E151" s="51" t="s">
        <v>1121</v>
      </c>
      <c r="F151" s="53"/>
    </row>
    <row r="152" spans="1:18" s="45" customFormat="1" x14ac:dyDescent="0.2">
      <c r="A152" s="54"/>
      <c r="C152" s="53"/>
      <c r="E152" s="46"/>
      <c r="F152" s="53"/>
    </row>
    <row r="153" spans="1:18" s="45" customFormat="1" x14ac:dyDescent="0.2">
      <c r="A153" s="54"/>
      <c r="C153" s="53"/>
      <c r="E153" s="46"/>
      <c r="F153" s="53"/>
    </row>
    <row r="154" spans="1:18" s="45" customFormat="1" x14ac:dyDescent="0.2">
      <c r="A154" s="40" t="s">
        <v>63</v>
      </c>
      <c r="B154" s="39">
        <v>44</v>
      </c>
      <c r="C154" s="50" t="s">
        <v>298</v>
      </c>
      <c r="D154" s="40" t="s">
        <v>65</v>
      </c>
      <c r="E154" s="51" t="s">
        <v>1122</v>
      </c>
      <c r="F154" s="52" t="s">
        <v>300</v>
      </c>
      <c r="G154" s="43">
        <v>60</v>
      </c>
      <c r="H154" s="44">
        <v>0</v>
      </c>
      <c r="I154" s="44">
        <f>ROUND(ROUND(H154,2)*ROUND(G154,3),2)</f>
        <v>0</v>
      </c>
      <c r="J154" s="52" t="s">
        <v>68</v>
      </c>
      <c r="K154" s="40"/>
      <c r="L154" s="40"/>
      <c r="M154" s="40"/>
      <c r="O154" s="45">
        <f>(I154*21)/100</f>
        <v>0</v>
      </c>
      <c r="P154" s="45" t="s">
        <v>30</v>
      </c>
    </row>
    <row r="155" spans="1:18" s="45" customFormat="1" x14ac:dyDescent="0.2">
      <c r="A155" s="48" t="s">
        <v>69</v>
      </c>
      <c r="E155" s="51" t="s">
        <v>1122</v>
      </c>
    </row>
    <row r="156" spans="1:18" s="45" customFormat="1" x14ac:dyDescent="0.2">
      <c r="A156" s="49"/>
      <c r="B156" s="53"/>
      <c r="C156" s="53"/>
      <c r="D156" s="53"/>
      <c r="E156" s="55"/>
      <c r="F156" s="53"/>
      <c r="G156" s="53"/>
      <c r="H156" s="53"/>
      <c r="I156" s="53"/>
      <c r="J156" s="53"/>
    </row>
    <row r="157" spans="1:18" s="45" customFormat="1" x14ac:dyDescent="0.2">
      <c r="A157" s="45" t="s">
        <v>71</v>
      </c>
      <c r="E157" s="46" t="s">
        <v>65</v>
      </c>
    </row>
    <row r="158" spans="1:18" ht="12.75" customHeight="1" x14ac:dyDescent="0.2">
      <c r="A158" t="s">
        <v>60</v>
      </c>
      <c r="C158" s="28" t="s">
        <v>721</v>
      </c>
      <c r="E158" s="19" t="s">
        <v>722</v>
      </c>
      <c r="I158" s="29">
        <f>0+Q158</f>
        <v>0</v>
      </c>
      <c r="O158">
        <f>0+R158</f>
        <v>0</v>
      </c>
      <c r="Q158">
        <f>0+I159+I163+I167+I171+I175+I179+I183</f>
        <v>0</v>
      </c>
      <c r="R158">
        <f>0+O159+O163+O167+O171+O175+O179+O183</f>
        <v>0</v>
      </c>
    </row>
    <row r="159" spans="1:18" x14ac:dyDescent="0.2">
      <c r="A159" s="17" t="s">
        <v>63</v>
      </c>
      <c r="B159" s="21" t="s">
        <v>44</v>
      </c>
      <c r="C159" s="21" t="s">
        <v>723</v>
      </c>
      <c r="D159" s="17" t="s">
        <v>65</v>
      </c>
      <c r="E159" s="22" t="s">
        <v>724</v>
      </c>
      <c r="F159" s="8" t="s">
        <v>67</v>
      </c>
      <c r="G159" s="23">
        <v>6</v>
      </c>
      <c r="H159" s="24">
        <v>0</v>
      </c>
      <c r="I159" s="24">
        <f>ROUND(ROUND(H159,2)*ROUND(G159,3),2)</f>
        <v>0</v>
      </c>
      <c r="J159" s="8" t="s">
        <v>68</v>
      </c>
      <c r="K159" s="17"/>
      <c r="L159" s="17"/>
      <c r="M159" s="17"/>
      <c r="O159">
        <f>(I159*21)/100</f>
        <v>0</v>
      </c>
      <c r="P159" t="s">
        <v>30</v>
      </c>
    </row>
    <row r="160" spans="1:18" x14ac:dyDescent="0.2">
      <c r="A160" s="25" t="s">
        <v>69</v>
      </c>
      <c r="E160" s="15" t="s">
        <v>724</v>
      </c>
    </row>
    <row r="161" spans="1:16" x14ac:dyDescent="0.2">
      <c r="A161" s="26" t="s">
        <v>70</v>
      </c>
      <c r="E161" s="27" t="s">
        <v>65</v>
      </c>
    </row>
    <row r="162" spans="1:16" x14ac:dyDescent="0.2">
      <c r="A162" t="s">
        <v>71</v>
      </c>
      <c r="E162" s="15" t="s">
        <v>65</v>
      </c>
    </row>
    <row r="163" spans="1:16" x14ac:dyDescent="0.2">
      <c r="A163" s="17" t="s">
        <v>63</v>
      </c>
      <c r="B163" s="21" t="s">
        <v>61</v>
      </c>
      <c r="C163" s="21" t="s">
        <v>725</v>
      </c>
      <c r="D163" s="17" t="s">
        <v>65</v>
      </c>
      <c r="E163" s="22" t="s">
        <v>726</v>
      </c>
      <c r="F163" s="8" t="s">
        <v>224</v>
      </c>
      <c r="G163" s="23">
        <v>280</v>
      </c>
      <c r="H163" s="24">
        <v>0</v>
      </c>
      <c r="I163" s="24">
        <f>ROUND(ROUND(H163,2)*ROUND(G163,3),2)</f>
        <v>0</v>
      </c>
      <c r="J163" s="8" t="s">
        <v>68</v>
      </c>
      <c r="K163" s="17"/>
      <c r="L163" s="17"/>
      <c r="M163" s="17"/>
      <c r="O163">
        <f>(I163*21)/100</f>
        <v>0</v>
      </c>
      <c r="P163" t="s">
        <v>30</v>
      </c>
    </row>
    <row r="164" spans="1:16" x14ac:dyDescent="0.2">
      <c r="A164" s="25" t="s">
        <v>69</v>
      </c>
      <c r="E164" s="15" t="s">
        <v>726</v>
      </c>
    </row>
    <row r="165" spans="1:16" x14ac:dyDescent="0.2">
      <c r="A165" s="26" t="s">
        <v>70</v>
      </c>
      <c r="E165" s="27" t="s">
        <v>65</v>
      </c>
    </row>
    <row r="166" spans="1:16" x14ac:dyDescent="0.2">
      <c r="A166" t="s">
        <v>71</v>
      </c>
      <c r="E166" s="15" t="s">
        <v>65</v>
      </c>
    </row>
    <row r="167" spans="1:16" ht="25.5" x14ac:dyDescent="0.2">
      <c r="A167" s="17" t="s">
        <v>63</v>
      </c>
      <c r="B167" s="21" t="s">
        <v>112</v>
      </c>
      <c r="C167" s="21" t="s">
        <v>727</v>
      </c>
      <c r="D167" s="17" t="s">
        <v>65</v>
      </c>
      <c r="E167" s="22" t="s">
        <v>728</v>
      </c>
      <c r="F167" s="8" t="s">
        <v>224</v>
      </c>
      <c r="G167" s="23">
        <v>140</v>
      </c>
      <c r="H167" s="24">
        <v>0</v>
      </c>
      <c r="I167" s="24">
        <f>ROUND(ROUND(H167,2)*ROUND(G167,3),2)</f>
        <v>0</v>
      </c>
      <c r="J167" s="8" t="s">
        <v>68</v>
      </c>
      <c r="K167" s="17"/>
      <c r="L167" s="17"/>
      <c r="M167" s="17"/>
      <c r="O167">
        <f>(I167*21)/100</f>
        <v>0</v>
      </c>
      <c r="P167" t="s">
        <v>30</v>
      </c>
    </row>
    <row r="168" spans="1:16" ht="25.5" x14ac:dyDescent="0.2">
      <c r="A168" s="25" t="s">
        <v>69</v>
      </c>
      <c r="E168" s="15" t="s">
        <v>728</v>
      </c>
    </row>
    <row r="169" spans="1:16" x14ac:dyDescent="0.2">
      <c r="A169" s="26" t="s">
        <v>70</v>
      </c>
      <c r="E169" s="27" t="s">
        <v>65</v>
      </c>
    </row>
    <row r="170" spans="1:16" x14ac:dyDescent="0.2">
      <c r="A170" t="s">
        <v>71</v>
      </c>
      <c r="E170" s="15" t="s">
        <v>65</v>
      </c>
    </row>
    <row r="171" spans="1:16" x14ac:dyDescent="0.2">
      <c r="A171" s="17" t="s">
        <v>63</v>
      </c>
      <c r="B171" s="21" t="s">
        <v>47</v>
      </c>
      <c r="C171" s="21" t="s">
        <v>222</v>
      </c>
      <c r="D171" s="17" t="s">
        <v>65</v>
      </c>
      <c r="E171" s="22" t="s">
        <v>223</v>
      </c>
      <c r="F171" s="8" t="s">
        <v>224</v>
      </c>
      <c r="G171" s="23">
        <v>140</v>
      </c>
      <c r="H171" s="24">
        <v>0</v>
      </c>
      <c r="I171" s="24">
        <f>ROUND(ROUND(H171,2)*ROUND(G171,3),2)</f>
        <v>0</v>
      </c>
      <c r="J171" s="8" t="s">
        <v>68</v>
      </c>
      <c r="K171" s="17"/>
      <c r="L171" s="17"/>
      <c r="M171" s="17"/>
      <c r="O171">
        <f>(I171*21)/100</f>
        <v>0</v>
      </c>
      <c r="P171" t="s">
        <v>30</v>
      </c>
    </row>
    <row r="172" spans="1:16" x14ac:dyDescent="0.2">
      <c r="A172" s="25" t="s">
        <v>69</v>
      </c>
      <c r="E172" s="15" t="s">
        <v>223</v>
      </c>
    </row>
    <row r="173" spans="1:16" x14ac:dyDescent="0.2">
      <c r="A173" s="26" t="s">
        <v>70</v>
      </c>
      <c r="E173" s="27" t="s">
        <v>65</v>
      </c>
    </row>
    <row r="174" spans="1:16" x14ac:dyDescent="0.2">
      <c r="A174" t="s">
        <v>71</v>
      </c>
      <c r="E174" s="15" t="s">
        <v>65</v>
      </c>
    </row>
    <row r="175" spans="1:16" ht="25.5" x14ac:dyDescent="0.2">
      <c r="A175" s="17" t="s">
        <v>63</v>
      </c>
      <c r="B175" s="21" t="s">
        <v>49</v>
      </c>
      <c r="C175" s="21" t="s">
        <v>729</v>
      </c>
      <c r="D175" s="17" t="s">
        <v>65</v>
      </c>
      <c r="E175" s="22" t="s">
        <v>730</v>
      </c>
      <c r="F175" s="8" t="s">
        <v>224</v>
      </c>
      <c r="G175" s="23">
        <v>140</v>
      </c>
      <c r="H175" s="24">
        <v>0</v>
      </c>
      <c r="I175" s="24">
        <f>ROUND(ROUND(H175,2)*ROUND(G175,3),2)</f>
        <v>0</v>
      </c>
      <c r="J175" s="8" t="s">
        <v>68</v>
      </c>
      <c r="K175" s="17"/>
      <c r="L175" s="17"/>
      <c r="M175" s="17"/>
      <c r="O175">
        <f>(I175*21)/100</f>
        <v>0</v>
      </c>
      <c r="P175" t="s">
        <v>30</v>
      </c>
    </row>
    <row r="176" spans="1:16" ht="25.5" x14ac:dyDescent="0.2">
      <c r="A176" s="25" t="s">
        <v>69</v>
      </c>
      <c r="E176" s="15" t="s">
        <v>730</v>
      </c>
    </row>
    <row r="177" spans="1:18" x14ac:dyDescent="0.2">
      <c r="A177" s="26" t="s">
        <v>70</v>
      </c>
      <c r="E177" s="27" t="s">
        <v>65</v>
      </c>
    </row>
    <row r="178" spans="1:18" x14ac:dyDescent="0.2">
      <c r="A178" t="s">
        <v>71</v>
      </c>
      <c r="E178" s="15" t="s">
        <v>65</v>
      </c>
    </row>
    <row r="179" spans="1:18" ht="25.5" x14ac:dyDescent="0.2">
      <c r="A179" s="17" t="s">
        <v>63</v>
      </c>
      <c r="B179" s="21" t="s">
        <v>51</v>
      </c>
      <c r="C179" s="21" t="s">
        <v>731</v>
      </c>
      <c r="D179" s="17" t="s">
        <v>65</v>
      </c>
      <c r="E179" s="22" t="s">
        <v>732</v>
      </c>
      <c r="F179" s="8" t="s">
        <v>67</v>
      </c>
      <c r="G179" s="23">
        <v>2</v>
      </c>
      <c r="H179" s="24">
        <v>0</v>
      </c>
      <c r="I179" s="24">
        <f>ROUND(ROUND(H179,2)*ROUND(G179,3),2)</f>
        <v>0</v>
      </c>
      <c r="J179" s="8" t="s">
        <v>68</v>
      </c>
      <c r="K179" s="17"/>
      <c r="L179" s="17"/>
      <c r="M179" s="17"/>
      <c r="O179">
        <f>(I179*21)/100</f>
        <v>0</v>
      </c>
      <c r="P179" t="s">
        <v>30</v>
      </c>
    </row>
    <row r="180" spans="1:18" ht="25.5" x14ac:dyDescent="0.2">
      <c r="A180" s="25" t="s">
        <v>69</v>
      </c>
      <c r="E180" s="15" t="s">
        <v>732</v>
      </c>
    </row>
    <row r="181" spans="1:18" x14ac:dyDescent="0.2">
      <c r="A181" s="26" t="s">
        <v>70</v>
      </c>
      <c r="E181" s="27" t="s">
        <v>65</v>
      </c>
    </row>
    <row r="182" spans="1:18" x14ac:dyDescent="0.2">
      <c r="A182" t="s">
        <v>71</v>
      </c>
      <c r="E182" s="15" t="s">
        <v>65</v>
      </c>
    </row>
    <row r="183" spans="1:18" x14ac:dyDescent="0.2">
      <c r="A183" s="17" t="s">
        <v>63</v>
      </c>
      <c r="B183" s="21" t="s">
        <v>156</v>
      </c>
      <c r="C183" s="21" t="s">
        <v>76</v>
      </c>
      <c r="D183" s="17" t="s">
        <v>65</v>
      </c>
      <c r="E183" s="22" t="s">
        <v>77</v>
      </c>
      <c r="F183" s="8" t="s">
        <v>78</v>
      </c>
      <c r="G183" s="23">
        <v>10</v>
      </c>
      <c r="H183" s="24">
        <v>0</v>
      </c>
      <c r="I183" s="24">
        <f>ROUND(ROUND(H183,2)*ROUND(G183,3),2)</f>
        <v>0</v>
      </c>
      <c r="J183" s="8" t="s">
        <v>68</v>
      </c>
      <c r="K183" s="17"/>
      <c r="L183" s="17"/>
      <c r="M183" s="17"/>
      <c r="O183">
        <f>(I183*21)/100</f>
        <v>0</v>
      </c>
      <c r="P183" t="s">
        <v>30</v>
      </c>
    </row>
    <row r="184" spans="1:18" x14ac:dyDescent="0.2">
      <c r="A184" s="25" t="s">
        <v>69</v>
      </c>
      <c r="E184" s="15" t="s">
        <v>77</v>
      </c>
    </row>
    <row r="185" spans="1:18" x14ac:dyDescent="0.2">
      <c r="A185" s="26" t="s">
        <v>70</v>
      </c>
      <c r="E185" s="27" t="s">
        <v>65</v>
      </c>
    </row>
    <row r="186" spans="1:18" x14ac:dyDescent="0.2">
      <c r="A186" t="s">
        <v>71</v>
      </c>
      <c r="E186" s="15" t="s">
        <v>65</v>
      </c>
    </row>
    <row r="187" spans="1:18" ht="12.75" customHeight="1" x14ac:dyDescent="0.2">
      <c r="A187" t="s">
        <v>60</v>
      </c>
      <c r="C187" s="28" t="s">
        <v>733</v>
      </c>
      <c r="E187" s="19" t="s">
        <v>734</v>
      </c>
      <c r="I187" s="29">
        <f>0+Q187</f>
        <v>0</v>
      </c>
      <c r="O187">
        <f>0+R187</f>
        <v>0</v>
      </c>
      <c r="Q187">
        <f>0+I188</f>
        <v>0</v>
      </c>
      <c r="R187">
        <f>0+O188</f>
        <v>0</v>
      </c>
    </row>
    <row r="188" spans="1:18" ht="25.5" x14ac:dyDescent="0.2">
      <c r="A188" s="17" t="s">
        <v>63</v>
      </c>
      <c r="B188" s="21" t="s">
        <v>36</v>
      </c>
      <c r="C188" s="21" t="s">
        <v>393</v>
      </c>
      <c r="D188" s="17" t="s">
        <v>394</v>
      </c>
      <c r="E188" s="22" t="s">
        <v>395</v>
      </c>
      <c r="F188" s="8" t="s">
        <v>193</v>
      </c>
      <c r="G188" s="23">
        <v>20</v>
      </c>
      <c r="H188" s="24">
        <v>0</v>
      </c>
      <c r="I188" s="24">
        <f>ROUND(ROUND(H188,2)*ROUND(G188,3),2)</f>
        <v>0</v>
      </c>
      <c r="J188" s="8" t="s">
        <v>68</v>
      </c>
      <c r="K188" s="17"/>
      <c r="L188" s="17"/>
      <c r="M188" s="17"/>
      <c r="O188">
        <f>(I188*21)/100</f>
        <v>0</v>
      </c>
      <c r="P188" t="s">
        <v>30</v>
      </c>
    </row>
    <row r="189" spans="1:18" ht="25.5" x14ac:dyDescent="0.2">
      <c r="A189" s="25" t="s">
        <v>69</v>
      </c>
      <c r="E189" s="15" t="s">
        <v>735</v>
      </c>
    </row>
    <row r="190" spans="1:18" x14ac:dyDescent="0.2">
      <c r="A190" s="26" t="s">
        <v>70</v>
      </c>
      <c r="E190" s="27" t="s">
        <v>65</v>
      </c>
    </row>
    <row r="191" spans="1:18" x14ac:dyDescent="0.2">
      <c r="A191" t="s">
        <v>71</v>
      </c>
      <c r="E191" s="15" t="s">
        <v>65</v>
      </c>
    </row>
  </sheetData>
  <mergeCells count="20">
    <mergeCell ref="G8:G9"/>
    <mergeCell ref="H8:I8"/>
    <mergeCell ref="J8:J9"/>
    <mergeCell ref="K8:M8"/>
    <mergeCell ref="C6:D6"/>
    <mergeCell ref="E6:F6"/>
    <mergeCell ref="C7:D7"/>
    <mergeCell ref="E7:F7"/>
    <mergeCell ref="F8:F9"/>
    <mergeCell ref="A8:A9"/>
    <mergeCell ref="B8:B9"/>
    <mergeCell ref="C8:C9"/>
    <mergeCell ref="D8:D9"/>
    <mergeCell ref="E8:E9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Rekapitulace</vt:lpstr>
      <vt:lpstr>D.1.1_D.1.1.3_PS 11-01-31</vt:lpstr>
      <vt:lpstr>D.1.2_D.1.2.2_PS 11-02-21</vt:lpstr>
      <vt:lpstr>D.1.2_D.1.2.2_PS 11-02-91</vt:lpstr>
      <vt:lpstr>D.1.3_D.1.3.1_PS 11-03-11</vt:lpstr>
      <vt:lpstr>D.2.1_D.2.1.1_SO 11-10-01</vt:lpstr>
      <vt:lpstr>D.2.1_D.2.1.1_SO 11-14-01</vt:lpstr>
      <vt:lpstr>D.2.1_D.2.1.2_SO 11-12-01</vt:lpstr>
      <vt:lpstr>1_D.2.1.5_D.2.1.5.1_SO 11-30-11</vt:lpstr>
      <vt:lpstr>D.2.2_D.2.2.2_SO 11-75-01</vt:lpstr>
      <vt:lpstr>D.2.2_D.2.2.4_SO 11-77-01</vt:lpstr>
      <vt:lpstr>3_D.2.3.6_D.2.3.6.1_SO 11-86-01</vt:lpstr>
      <vt:lpstr>D.2.4_SO 90-90</vt:lpstr>
      <vt:lpstr>D.2.4_SO 98-98</vt:lpstr>
      <vt:lpstr>List1</vt:lpstr>
      <vt:lpstr>List2</vt:lpstr>
      <vt:lpstr>List3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Plašil Pavel</dc:creator>
  <cp:keywords/>
  <dc:description/>
  <cp:lastModifiedBy> </cp:lastModifiedBy>
  <dcterms:created xsi:type="dcterms:W3CDTF">2022-11-15T14:47:36Z</dcterms:created>
  <dcterms:modified xsi:type="dcterms:W3CDTF">2022-11-22T06:33:01Z</dcterms:modified>
  <cp:category/>
  <cp:contentStatus/>
</cp:coreProperties>
</file>